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10-2\"/>
    </mc:Choice>
  </mc:AlternateContent>
  <xr:revisionPtr revIDLastSave="0" documentId="13_ncr:1_{6A285C64-A097-44BE-A832-C139A15A0EC1}" xr6:coauthVersionLast="47" xr6:coauthVersionMax="47" xr10:uidLastSave="{00000000-0000-0000-0000-000000000000}"/>
  <bookViews>
    <workbookView xWindow="405" yWindow="210" windowWidth="15300" windowHeight="14370" tabRatio="924" xr2:uid="{00000000-000D-0000-FFFF-FFFF00000000}"/>
  </bookViews>
  <sheets>
    <sheet name="Сводка затрат 2026-2029" sheetId="19" r:id="rId1"/>
    <sheet name="ССР 2026" sheetId="11" r:id="rId2"/>
    <sheet name="СЗ 2026" sheetId="2" r:id="rId3"/>
    <sheet name="ССР 2027" sheetId="12" r:id="rId4"/>
    <sheet name="СЗ 2027" sheetId="13" r:id="rId5"/>
    <sheet name="ССР 2028" sheetId="15" r:id="rId6"/>
    <sheet name="СЗ 2028" sheetId="16" r:id="rId7"/>
    <sheet name="ССР 2029" sheetId="17" r:id="rId8"/>
    <sheet name="СЗ 2029" sheetId="18" r:id="rId9"/>
  </sheets>
  <externalReferences>
    <externalReference r:id="rId10"/>
  </externalReferences>
  <definedNames>
    <definedName name="_xlnm.Print_Titles" localSheetId="1">'ССР 2026'!$23:$23</definedName>
    <definedName name="_xlnm.Print_Titles" localSheetId="3">'ССР 2027'!$23:$23</definedName>
    <definedName name="_xlnm.Print_Titles" localSheetId="5">'ССР 2028'!$23:$23</definedName>
    <definedName name="_xlnm.Print_Titles" localSheetId="7">'ССР 2029'!$23:$23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9" l="1"/>
  <c r="C6" i="2"/>
  <c r="C6" i="13"/>
  <c r="C6" i="16"/>
  <c r="C6" i="18"/>
  <c r="K19" i="19"/>
  <c r="J19" i="19"/>
  <c r="K18" i="19"/>
  <c r="J18" i="19"/>
  <c r="I18" i="19"/>
  <c r="K17" i="19"/>
  <c r="J17" i="19"/>
  <c r="I17" i="19"/>
  <c r="H17" i="19"/>
  <c r="K23" i="19"/>
  <c r="J23" i="19"/>
  <c r="I16" i="19"/>
  <c r="H16" i="19"/>
  <c r="K6" i="19"/>
  <c r="J6" i="19"/>
  <c r="I6" i="19"/>
  <c r="H6" i="19"/>
  <c r="D26" i="19"/>
  <c r="H26" i="19"/>
  <c r="K22" i="19"/>
  <c r="J22" i="19"/>
  <c r="I22" i="19"/>
  <c r="H22" i="19"/>
  <c r="H19" i="19"/>
  <c r="K15" i="19"/>
  <c r="J15" i="19"/>
  <c r="I15" i="19"/>
  <c r="H15" i="19"/>
  <c r="L8" i="19"/>
  <c r="L15" i="19" s="1"/>
  <c r="K26" i="19" l="1"/>
  <c r="J26" i="19"/>
  <c r="L12" i="19"/>
  <c r="L19" i="19" s="1"/>
  <c r="I19" i="19"/>
  <c r="I20" i="19" s="1"/>
  <c r="I28" i="19" s="1"/>
  <c r="I26" i="19"/>
  <c r="L26" i="19" s="1"/>
  <c r="K25" i="19"/>
  <c r="J25" i="19"/>
  <c r="J27" i="19" s="1"/>
  <c r="J29" i="19" s="1"/>
  <c r="L11" i="19"/>
  <c r="L18" i="19" s="1"/>
  <c r="I25" i="19"/>
  <c r="H25" i="19"/>
  <c r="H18" i="19"/>
  <c r="H20" i="19" s="1"/>
  <c r="H28" i="19" s="1"/>
  <c r="K24" i="19"/>
  <c r="K27" i="19" s="1"/>
  <c r="K29" i="19" s="1"/>
  <c r="J24" i="19"/>
  <c r="I24" i="19"/>
  <c r="H24" i="19"/>
  <c r="L24" i="19" s="1"/>
  <c r="L10" i="19"/>
  <c r="L17" i="19" s="1"/>
  <c r="I23" i="19"/>
  <c r="I27" i="19" s="1"/>
  <c r="I29" i="19" s="1"/>
  <c r="L6" i="19"/>
  <c r="L22" i="19"/>
  <c r="L9" i="19"/>
  <c r="L16" i="19" s="1"/>
  <c r="H13" i="19"/>
  <c r="J16" i="19"/>
  <c r="J20" i="19" s="1"/>
  <c r="J28" i="19" s="1"/>
  <c r="H23" i="19"/>
  <c r="L23" i="19" s="1"/>
  <c r="K13" i="19"/>
  <c r="L5" i="19"/>
  <c r="I13" i="19"/>
  <c r="K16" i="19"/>
  <c r="K20" i="19" s="1"/>
  <c r="K28" i="19" s="1"/>
  <c r="J13" i="19"/>
  <c r="L25" i="19" l="1"/>
  <c r="L20" i="19"/>
  <c r="L28" i="19" s="1"/>
  <c r="L27" i="19"/>
  <c r="L13" i="19"/>
  <c r="H27" i="19"/>
  <c r="H29" i="19" s="1"/>
  <c r="L29" i="19" s="1"/>
</calcChain>
</file>

<file path=xl/sharedStrings.xml><?xml version="1.0" encoding="utf-8"?>
<sst xmlns="http://schemas.openxmlformats.org/spreadsheetml/2006/main" count="510" uniqueCount="127">
  <si>
    <t>Форма № 1</t>
  </si>
  <si>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</si>
  <si>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</si>
  <si>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</si>
  <si>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</si>
  <si>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</si>
  <si>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ул.Коммунальная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(ВЛЗ - 0,615км, КЛ-10кВ - 1,545км, КЛ-0,4кВ - 1,5км, ВЛИ - 6,24км, замена тр-ов в ТП и замена КТПН - 24шт общей мощностью 17,25 МВА без увеличения ранее присоединенной максимальной мощности, замена масляных выключателей на вакуумные - 5 шт)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</si>
  <si>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</si>
  <si>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</si>
  <si>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</si>
  <si>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</si>
  <si>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</si>
  <si>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</si>
  <si>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</si>
  <si>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</si>
  <si>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</si>
  <si>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</si>
  <si>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</si>
  <si>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</si>
  <si>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</si>
  <si>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</si>
  <si>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</si>
  <si>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</si>
  <si>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</si>
  <si>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</si>
  <si>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</si>
  <si>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</si>
  <si>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</si>
  <si>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</si>
  <si>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</si>
  <si>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</si>
  <si>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</si>
  <si>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</si>
  <si>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</si>
  <si>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</si>
  <si>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</si>
  <si>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АО "БЭСК"</t>
  </si>
  <si>
    <t>Сводка затрат в сумме в прогнозном уровне цен с НДС (тыс. руб.)</t>
  </si>
  <si>
    <t>СВОДКА ЗАТРАТ</t>
  </si>
  <si>
    <t>Наименование затрат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</si>
  <si>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</si>
  <si>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</si>
  <si>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</si>
  <si>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</si>
  <si>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</si>
  <si>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</si>
  <si>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</si>
  <si>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</si>
  <si>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</si>
  <si>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[должность, подпись (инициалы, фамилия)]</t>
  </si>
  <si>
    <t>()</t>
  </si>
  <si>
    <t>[подпись (инициалы, фамилия)]</t>
  </si>
  <si>
    <t xml:space="preserve">Начальник </t>
  </si>
  <si>
    <t>Главный инженер проекта</t>
  </si>
  <si>
    <t xml:space="preserve">Руководитель проектной организации </t>
  </si>
  <si>
    <t>Общая сметная стоимость, руб.</t>
  </si>
  <si>
    <t>Сметная стоимость, руб.</t>
  </si>
  <si>
    <t>В том числе возвратных сумм  руб.</t>
  </si>
  <si>
    <t>"Утвержден" "___"______________________2025г</t>
  </si>
  <si>
    <t>8</t>
  </si>
  <si>
    <t>Пуско-наладочныеработы</t>
  </si>
  <si>
    <t>7</t>
  </si>
  <si>
    <t>Проектные работы</t>
  </si>
  <si>
    <t>Сводный сметный расчет в сумме   2 815 821,6 руб.</t>
  </si>
  <si>
    <t>СВОДНЫЙ СМЕТНЫЙ РАСЧЕТ СТОИМОСТИ СТРОИТЕЛЬСТВА № ССРСС-2.1.10-2</t>
  </si>
  <si>
    <t xml:space="preserve">Составлен(а) в базисном (текущем) уровне цен  </t>
  </si>
  <si>
    <t>2.1.10-2 2026г Объектная смета</t>
  </si>
  <si>
    <t>Сводный сметный расчет в сумме   7 579 896,64 руб.</t>
  </si>
  <si>
    <t>2.1.10-2  2027г Объектная смета</t>
  </si>
  <si>
    <t>Сводный сметный расчет в сумме   3 097 403,76 руб.</t>
  </si>
  <si>
    <t>2.1.10-2  2028г Объектная смета</t>
  </si>
  <si>
    <t>Сводный сметный расчет в сумме   6 138 491,09 руб.</t>
  </si>
  <si>
    <t>2.1.10-2  2029г Объектная смета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</si>
  <si>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</si>
  <si>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</si>
  <si>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</si>
  <si>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</si>
  <si>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</si>
  <si>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</si>
  <si>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</si>
  <si>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</si>
  <si>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</si>
  <si>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</si>
  <si>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</si>
  <si>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</si>
  <si>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</si>
  <si>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</si>
  <si>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</si>
  <si>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</si>
  <si>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</si>
  <si>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</si>
  <si>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</si>
  <si>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</si>
  <si>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</si>
  <si>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</si>
  <si>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</si>
  <si>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</si>
  <si>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</si>
  <si>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</si>
  <si>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</si>
  <si>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</si>
  <si>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</si>
  <si>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Сводка затрат в сумме в прогнозном уровне цен 2026г с НДС (тыс. руб.)</t>
  </si>
  <si>
    <t>Сводка затрат в сумме в прогнозном уровне цен 2027г с НДС (тыс. руб.)</t>
  </si>
  <si>
    <t>Сводка затрат в сумме в прогнозном уровне цен 2028г с НДС (тыс. руб.)</t>
  </si>
  <si>
    <t>Объектов производственного назначения, руб.</t>
  </si>
  <si>
    <t>Сводка затрат в сумме в прогнозном уровне цен 2029г с НДС (тыс. руб.)</t>
  </si>
  <si>
    <t>Объектов производственного назначения,  руб.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</si>
  <si>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</si>
  <si>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</si>
  <si>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</si>
  <si>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</si>
  <si>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</si>
  <si>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</si>
  <si>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</si>
  <si>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</si>
  <si>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</si>
  <si>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</si>
  <si>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</si>
  <si>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</si>
  <si>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</si>
  <si>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</si>
  <si>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</si>
  <si>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</si>
  <si>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</si>
  <si>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</si>
  <si>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О_2.1.10-2 Строительство электрических сетей в п.Речушка Нижнеилимского района, ул.Таёжная, ул.Молодежная, ул. Новая; ул.Школьная, ул. Пионерская, ул.Мира, ул.Янгель (ВЛЗ - 1,09км, ВЛИ - 3,3км, ТП - 1шт: 0,63МВА/4,39км)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</si>
</sst>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"/>
    <numFmt numFmtId="169" formatCode="#,##0.000"/>
    <numFmt numFmtId="170" formatCode="#,##0.0000000"/>
  </numFmts>
  <fonts count="3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color rgb="FFFF0000"/>
      <name val="Arial"/>
      <family val="1"/>
    </font>
    <font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1" fillId="0" borderId="0"/>
    <xf numFmtId="0" fontId="14" fillId="0" borderId="0"/>
    <xf numFmtId="43" fontId="4" fillId="0" borderId="0" applyFont="0" applyFill="0" applyBorder="0" applyAlignment="0" applyProtection="0"/>
    <xf numFmtId="0" fontId="19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2">
    <xf numFmtId="0" fontId="0" fillId="0" borderId="0" xfId="0"/>
    <xf numFmtId="0" fontId="6" fillId="0" borderId="0" xfId="1" applyFont="1" applyAlignment="1">
      <alignment horizontal="right" vertical="top"/>
    </xf>
    <xf numFmtId="0" fontId="5" fillId="0" borderId="0" xfId="2"/>
    <xf numFmtId="0" fontId="7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12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5" fillId="0" borderId="13" xfId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2" fontId="5" fillId="0" borderId="0" xfId="2" applyNumberFormat="1"/>
    <xf numFmtId="0" fontId="5" fillId="0" borderId="14" xfId="1" applyBorder="1" applyAlignment="1">
      <alignment horizontal="center" vertical="center" wrapText="1"/>
    </xf>
    <xf numFmtId="2" fontId="15" fillId="0" borderId="0" xfId="6" applyNumberFormat="1" applyFont="1" applyAlignment="1">
      <alignment horizontal="center" vertical="center"/>
    </xf>
    <xf numFmtId="0" fontId="16" fillId="0" borderId="14" xfId="1" applyFont="1" applyBorder="1" applyAlignment="1">
      <alignment horizontal="left" vertical="center" wrapText="1"/>
    </xf>
    <xf numFmtId="0" fontId="5" fillId="0" borderId="15" xfId="1" applyBorder="1" applyAlignment="1">
      <alignment horizontal="center" vertical="center" wrapText="1"/>
    </xf>
    <xf numFmtId="0" fontId="5" fillId="0" borderId="16" xfId="1" applyBorder="1" applyAlignment="1">
      <alignment horizontal="center" vertical="center" wrapText="1"/>
    </xf>
    <xf numFmtId="165" fontId="16" fillId="0" borderId="16" xfId="7" applyNumberFormat="1" applyFont="1" applyFill="1" applyBorder="1" applyAlignment="1">
      <alignment vertical="center" wrapText="1"/>
    </xf>
    <xf numFmtId="43" fontId="16" fillId="0" borderId="16" xfId="7" applyFont="1" applyFill="1" applyBorder="1" applyAlignment="1">
      <alignment horizontal="center" vertical="center" wrapText="1"/>
    </xf>
    <xf numFmtId="43" fontId="16" fillId="0" borderId="16" xfId="7" applyFont="1" applyFill="1" applyBorder="1" applyAlignment="1">
      <alignment vertical="center" wrapText="1"/>
    </xf>
    <xf numFmtId="43" fontId="16" fillId="0" borderId="17" xfId="7" applyFont="1" applyFill="1" applyBorder="1" applyAlignment="1">
      <alignment vertical="center" wrapText="1"/>
    </xf>
    <xf numFmtId="0" fontId="7" fillId="0" borderId="12" xfId="1" applyFont="1" applyBorder="1" applyAlignment="1">
      <alignment horizontal="center" vertical="center"/>
    </xf>
    <xf numFmtId="164" fontId="18" fillId="0" borderId="0" xfId="1" applyNumberFormat="1" applyFont="1" applyAlignment="1">
      <alignment horizontal="left" vertical="center"/>
    </xf>
    <xf numFmtId="166" fontId="5" fillId="0" borderId="0" xfId="2" applyNumberFormat="1"/>
    <xf numFmtId="167" fontId="5" fillId="0" borderId="0" xfId="2" applyNumberFormat="1"/>
    <xf numFmtId="0" fontId="20" fillId="0" borderId="0" xfId="0" applyFont="1" applyAlignment="1">
      <alignment wrapText="1"/>
    </xf>
    <xf numFmtId="49" fontId="23" fillId="0" borderId="0" xfId="0" applyNumberFormat="1" applyFont="1"/>
    <xf numFmtId="0" fontId="25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23" fillId="0" borderId="0" xfId="0" applyFont="1"/>
    <xf numFmtId="0" fontId="23" fillId="0" borderId="0" xfId="0" applyFont="1" applyAlignment="1">
      <alignment wrapText="1"/>
    </xf>
    <xf numFmtId="167" fontId="28" fillId="0" borderId="0" xfId="1" applyNumberFormat="1" applyFont="1" applyAlignment="1">
      <alignment horizontal="left" vertical="center"/>
    </xf>
    <xf numFmtId="0" fontId="27" fillId="0" borderId="0" xfId="0" applyFont="1" applyAlignment="1">
      <alignment horizontal="left" vertical="top"/>
    </xf>
    <xf numFmtId="167" fontId="10" fillId="0" borderId="0" xfId="2" applyNumberFormat="1" applyFont="1" applyAlignment="1">
      <alignment vertical="center"/>
    </xf>
    <xf numFmtId="0" fontId="21" fillId="0" borderId="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49" fontId="20" fillId="0" borderId="0" xfId="0" applyNumberFormat="1" applyFont="1"/>
    <xf numFmtId="0" fontId="20" fillId="0" borderId="0" xfId="0" applyFont="1"/>
    <xf numFmtId="49" fontId="22" fillId="0" borderId="0" xfId="0" applyNumberFormat="1" applyFont="1"/>
    <xf numFmtId="49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49" fontId="20" fillId="0" borderId="0" xfId="0" applyNumberFormat="1" applyFont="1" applyAlignment="1">
      <alignment wrapText="1"/>
    </xf>
    <xf numFmtId="49" fontId="21" fillId="0" borderId="0" xfId="0" applyNumberFormat="1" applyFont="1" applyAlignment="1">
      <alignment vertical="top"/>
    </xf>
    <xf numFmtId="0" fontId="21" fillId="0" borderId="0" xfId="0" applyFont="1" applyAlignment="1">
      <alignment vertical="top"/>
    </xf>
    <xf numFmtId="0" fontId="21" fillId="0" borderId="0" xfId="0" applyFont="1" applyAlignment="1">
      <alignment horizontal="center"/>
    </xf>
    <xf numFmtId="0" fontId="21" fillId="0" borderId="0" xfId="0" applyFont="1"/>
    <xf numFmtId="49" fontId="22" fillId="0" borderId="0" xfId="0" applyNumberFormat="1" applyFont="1" applyAlignment="1">
      <alignment horizontal="left"/>
    </xf>
    <xf numFmtId="49" fontId="23" fillId="0" borderId="4" xfId="0" applyNumberFormat="1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49" fontId="23" fillId="0" borderId="4" xfId="0" applyNumberFormat="1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3" fontId="23" fillId="0" borderId="4" xfId="0" applyNumberFormat="1" applyFont="1" applyBorder="1" applyAlignment="1">
      <alignment horizontal="right" vertical="top" wrapText="1"/>
    </xf>
    <xf numFmtId="0" fontId="23" fillId="0" borderId="4" xfId="0" applyFont="1" applyBorder="1" applyAlignment="1">
      <alignment horizontal="right" vertical="top" wrapText="1"/>
    </xf>
    <xf numFmtId="49" fontId="26" fillId="0" borderId="4" xfId="0" applyNumberFormat="1" applyFont="1" applyBorder="1"/>
    <xf numFmtId="3" fontId="26" fillId="0" borderId="4" xfId="0" applyNumberFormat="1" applyFont="1" applyBorder="1" applyAlignment="1">
      <alignment horizontal="right" vertical="top" wrapText="1"/>
    </xf>
    <xf numFmtId="0" fontId="26" fillId="0" borderId="4" xfId="0" applyFont="1" applyBorder="1" applyAlignment="1">
      <alignment horizontal="right" vertical="top" wrapText="1"/>
    </xf>
    <xf numFmtId="0" fontId="26" fillId="0" borderId="4" xfId="0" applyFont="1" applyBorder="1" applyAlignment="1">
      <alignment horizontal="right" vertical="top"/>
    </xf>
    <xf numFmtId="3" fontId="26" fillId="0" borderId="4" xfId="0" applyNumberFormat="1" applyFont="1" applyBorder="1" applyAlignment="1">
      <alignment horizontal="right" vertical="top"/>
    </xf>
    <xf numFmtId="168" fontId="23" fillId="0" borderId="4" xfId="0" applyNumberFormat="1" applyFont="1" applyBorder="1" applyAlignment="1">
      <alignment horizontal="right" vertical="top" wrapText="1"/>
    </xf>
    <xf numFmtId="168" fontId="26" fillId="0" borderId="4" xfId="0" applyNumberFormat="1" applyFont="1" applyBorder="1" applyAlignment="1">
      <alignment horizontal="right" vertical="top" wrapText="1"/>
    </xf>
    <xf numFmtId="168" fontId="26" fillId="0" borderId="4" xfId="0" applyNumberFormat="1" applyFont="1" applyBorder="1" applyAlignment="1">
      <alignment horizontal="right" vertical="top"/>
    </xf>
    <xf numFmtId="49" fontId="20" fillId="0" borderId="0" xfId="0" applyNumberFormat="1" applyFont="1" applyAlignment="1">
      <alignment horizontal="left" vertical="top"/>
    </xf>
    <xf numFmtId="0" fontId="20" fillId="0" borderId="1" xfId="0" applyFont="1" applyBorder="1" applyAlignment="1">
      <alignment horizontal="left" vertical="top"/>
    </xf>
    <xf numFmtId="0" fontId="21" fillId="0" borderId="2" xfId="0" applyFont="1" applyBorder="1"/>
    <xf numFmtId="0" fontId="20" fillId="0" borderId="0" xfId="0" applyFont="1" applyAlignment="1">
      <alignment horizontal="left" vertical="top"/>
    </xf>
    <xf numFmtId="0" fontId="29" fillId="0" borderId="0" xfId="0" applyFont="1" applyAlignment="1">
      <alignment horizontal="center"/>
    </xf>
    <xf numFmtId="49" fontId="30" fillId="0" borderId="0" xfId="0" applyNumberFormat="1" applyFont="1" applyAlignment="1">
      <alignment horizontal="center"/>
    </xf>
    <xf numFmtId="4" fontId="23" fillId="0" borderId="4" xfId="0" applyNumberFormat="1" applyFont="1" applyBorder="1" applyAlignment="1">
      <alignment horizontal="right" vertical="top" wrapText="1"/>
    </xf>
    <xf numFmtId="4" fontId="26" fillId="0" borderId="4" xfId="0" applyNumberFormat="1" applyFont="1" applyBorder="1" applyAlignment="1">
      <alignment horizontal="right" vertical="top" wrapText="1"/>
    </xf>
    <xf numFmtId="4" fontId="26" fillId="0" borderId="4" xfId="0" applyNumberFormat="1" applyFont="1" applyBorder="1" applyAlignment="1">
      <alignment horizontal="right" vertical="top"/>
    </xf>
    <xf numFmtId="165" fontId="16" fillId="0" borderId="16" xfId="11" applyNumberFormat="1" applyFont="1" applyFill="1" applyBorder="1" applyAlignment="1">
      <alignment vertical="center" wrapText="1"/>
    </xf>
    <xf numFmtId="43" fontId="16" fillId="0" borderId="16" xfId="11" applyFont="1" applyFill="1" applyBorder="1" applyAlignment="1">
      <alignment horizontal="center" vertical="center" wrapText="1"/>
    </xf>
    <xf numFmtId="43" fontId="16" fillId="0" borderId="16" xfId="11" applyFont="1" applyFill="1" applyBorder="1" applyAlignment="1">
      <alignment vertical="center" wrapText="1"/>
    </xf>
    <xf numFmtId="43" fontId="16" fillId="0" borderId="17" xfId="11" applyFont="1" applyFill="1" applyBorder="1" applyAlignment="1">
      <alignment vertical="center" wrapText="1"/>
    </xf>
    <xf numFmtId="167" fontId="11" fillId="0" borderId="0" xfId="2" applyNumberFormat="1" applyFont="1" applyAlignment="1">
      <alignment vertical="center"/>
    </xf>
    <xf numFmtId="0" fontId="32" fillId="0" borderId="4" xfId="3" applyFont="1" applyBorder="1" applyAlignment="1">
      <alignment horizontal="center" vertical="center" wrapText="1"/>
    </xf>
    <xf numFmtId="0" fontId="32" fillId="0" borderId="4" xfId="4" applyFont="1" applyBorder="1" applyAlignment="1">
      <alignment horizontal="center" wrapText="1"/>
    </xf>
    <xf numFmtId="49" fontId="33" fillId="2" borderId="4" xfId="3" applyNumberFormat="1" applyFont="1" applyFill="1" applyBorder="1" applyAlignment="1">
      <alignment horizontal="center" vertical="center" wrapText="1"/>
    </xf>
    <xf numFmtId="4" fontId="33" fillId="2" borderId="4" xfId="3" applyNumberFormat="1" applyFont="1" applyFill="1" applyBorder="1" applyAlignment="1">
      <alignment horizontal="right" vertical="center" wrapText="1"/>
    </xf>
    <xf numFmtId="49" fontId="32" fillId="0" borderId="4" xfId="3" applyNumberFormat="1" applyFont="1" applyBorder="1" applyAlignment="1">
      <alignment horizontal="center" vertical="center" wrapText="1"/>
    </xf>
    <xf numFmtId="169" fontId="32" fillId="0" borderId="4" xfId="3" applyNumberFormat="1" applyFont="1" applyBorder="1" applyAlignment="1">
      <alignment horizontal="right" vertical="center" wrapText="1"/>
    </xf>
    <xf numFmtId="4" fontId="32" fillId="0" borderId="4" xfId="3" applyNumberFormat="1" applyFont="1" applyBorder="1" applyAlignment="1">
      <alignment horizontal="right" vertical="center" wrapText="1"/>
    </xf>
    <xf numFmtId="4" fontId="32" fillId="0" borderId="4" xfId="3" applyNumberFormat="1" applyFont="1" applyBorder="1" applyAlignment="1">
      <alignment horizontal="center" vertical="center" wrapText="1"/>
    </xf>
    <xf numFmtId="4" fontId="33" fillId="2" borderId="4" xfId="3" applyNumberFormat="1" applyFont="1" applyFill="1" applyBorder="1" applyAlignment="1">
      <alignment horizontal="center" vertical="center" wrapText="1"/>
    </xf>
    <xf numFmtId="1" fontId="34" fillId="0" borderId="4" xfId="0" applyNumberFormat="1" applyFont="1" applyBorder="1" applyAlignment="1">
      <alignment horizontal="center" vertical="center" wrapText="1"/>
    </xf>
    <xf numFmtId="2" fontId="34" fillId="0" borderId="4" xfId="0" applyNumberFormat="1" applyFont="1" applyBorder="1" applyAlignment="1">
      <alignment horizontal="center" vertical="center" wrapText="1"/>
    </xf>
    <xf numFmtId="4" fontId="35" fillId="0" borderId="4" xfId="3" applyNumberFormat="1" applyFont="1" applyBorder="1" applyAlignment="1">
      <alignment horizontal="right" vertical="center" wrapText="1"/>
    </xf>
    <xf numFmtId="168" fontId="32" fillId="0" borderId="4" xfId="3" applyNumberFormat="1" applyFont="1" applyBorder="1" applyAlignment="1">
      <alignment horizontal="center" vertical="center" wrapText="1"/>
    </xf>
    <xf numFmtId="49" fontId="35" fillId="0" borderId="4" xfId="3" applyNumberFormat="1" applyFont="1" applyBorder="1" applyAlignment="1">
      <alignment horizontal="center" vertical="center" wrapText="1"/>
    </xf>
    <xf numFmtId="170" fontId="32" fillId="0" borderId="4" xfId="3" applyNumberFormat="1" applyFont="1" applyBorder="1" applyAlignment="1">
      <alignment horizontal="center" vertical="center" wrapText="1"/>
    </xf>
    <xf numFmtId="49" fontId="32" fillId="3" borderId="4" xfId="3" applyNumberFormat="1" applyFont="1" applyFill="1" applyBorder="1" applyAlignment="1">
      <alignment horizontal="center" vertical="center" wrapText="1"/>
    </xf>
    <xf numFmtId="4" fontId="32" fillId="3" borderId="4" xfId="3" applyNumberFormat="1" applyFont="1" applyFill="1" applyBorder="1" applyAlignment="1">
      <alignment horizontal="right" vertical="center" wrapText="1"/>
    </xf>
    <xf numFmtId="0" fontId="32" fillId="0" borderId="0" xfId="2" applyFont="1"/>
    <xf numFmtId="0" fontId="32" fillId="0" borderId="3" xfId="3" applyFont="1" applyBorder="1" applyAlignment="1">
      <alignment horizontal="center" vertical="center" wrapText="1"/>
    </xf>
    <xf numFmtId="0" fontId="32" fillId="0" borderId="7" xfId="3" applyFont="1" applyBorder="1" applyAlignment="1">
      <alignment horizontal="center" vertical="center" wrapText="1"/>
    </xf>
    <xf numFmtId="49" fontId="32" fillId="0" borderId="6" xfId="3" applyNumberFormat="1" applyFont="1" applyBorder="1" applyAlignment="1">
      <alignment horizontal="center" vertical="center" wrapText="1"/>
    </xf>
    <xf numFmtId="49" fontId="32" fillId="0" borderId="18" xfId="3" applyNumberFormat="1" applyFont="1" applyBorder="1" applyAlignment="1">
      <alignment horizontal="center" vertical="center" wrapText="1"/>
    </xf>
    <xf numFmtId="49" fontId="32" fillId="0" borderId="8" xfId="3" applyNumberFormat="1" applyFont="1" applyBorder="1" applyAlignment="1">
      <alignment horizontal="center" vertical="center" wrapText="1"/>
    </xf>
    <xf numFmtId="49" fontId="32" fillId="0" borderId="19" xfId="3" applyNumberFormat="1" applyFont="1" applyBorder="1" applyAlignment="1">
      <alignment horizontal="center" vertical="center" wrapText="1"/>
    </xf>
    <xf numFmtId="0" fontId="32" fillId="0" borderId="9" xfId="3" applyFont="1" applyBorder="1" applyAlignment="1">
      <alignment horizontal="left" vertical="center" wrapText="1"/>
    </xf>
    <xf numFmtId="0" fontId="32" fillId="0" borderId="11" xfId="3" applyFont="1" applyBorder="1" applyAlignment="1">
      <alignment horizontal="left" vertical="center" wrapText="1"/>
    </xf>
    <xf numFmtId="0" fontId="33" fillId="2" borderId="9" xfId="3" applyFont="1" applyFill="1" applyBorder="1" applyAlignment="1">
      <alignment horizontal="left" vertical="center" wrapText="1"/>
    </xf>
    <xf numFmtId="0" fontId="33" fillId="2" borderId="10" xfId="3" applyFont="1" applyFill="1" applyBorder="1" applyAlignment="1">
      <alignment horizontal="left" vertical="center" wrapText="1"/>
    </xf>
    <xf numFmtId="0" fontId="33" fillId="2" borderId="11" xfId="3" applyFont="1" applyFill="1" applyBorder="1" applyAlignment="1">
      <alignment horizontal="left" vertical="center" wrapText="1"/>
    </xf>
    <xf numFmtId="0" fontId="32" fillId="0" borderId="9" xfId="3" applyFont="1" applyBorder="1" applyAlignment="1">
      <alignment horizontal="center" vertical="center" wrapText="1"/>
    </xf>
    <xf numFmtId="0" fontId="32" fillId="0" borderId="10" xfId="3" applyFont="1" applyBorder="1" applyAlignment="1">
      <alignment horizontal="center" vertical="center" wrapText="1"/>
    </xf>
    <xf numFmtId="0" fontId="32" fillId="0" borderId="11" xfId="3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7" fillId="0" borderId="0" xfId="1" applyFont="1" applyAlignment="1">
      <alignment horizontal="left" vertical="center" wrapText="1"/>
    </xf>
    <xf numFmtId="0" fontId="32" fillId="3" borderId="4" xfId="3" applyFont="1" applyFill="1" applyBorder="1" applyAlignment="1">
      <alignment horizontal="left" vertical="center" wrapText="1"/>
    </xf>
    <xf numFmtId="0" fontId="32" fillId="0" borderId="9" xfId="4" applyFont="1" applyBorder="1" applyAlignment="1">
      <alignment horizontal="center" wrapText="1"/>
    </xf>
    <xf numFmtId="0" fontId="32" fillId="0" borderId="11" xfId="4" applyFont="1" applyBorder="1" applyAlignment="1">
      <alignment horizontal="center" wrapText="1"/>
    </xf>
    <xf numFmtId="0" fontId="35" fillId="0" borderId="9" xfId="3" applyFont="1" applyBorder="1" applyAlignment="1">
      <alignment horizontal="left" vertical="center" wrapText="1"/>
    </xf>
    <xf numFmtId="0" fontId="35" fillId="0" borderId="11" xfId="3" applyFont="1" applyBorder="1" applyAlignment="1">
      <alignment horizontal="left" vertical="center" wrapText="1"/>
    </xf>
    <xf numFmtId="0" fontId="32" fillId="0" borderId="4" xfId="3" applyFont="1" applyBorder="1" applyAlignment="1">
      <alignment horizontal="left" vertical="center" wrapText="1"/>
    </xf>
    <xf numFmtId="0" fontId="35" fillId="0" borderId="4" xfId="3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wrapText="1"/>
    </xf>
    <xf numFmtId="0" fontId="21" fillId="0" borderId="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6" fillId="0" borderId="9" xfId="0" applyFont="1" applyBorder="1" applyAlignment="1">
      <alignment horizontal="right" vertical="top" wrapText="1"/>
    </xf>
    <xf numFmtId="0" fontId="26" fillId="0" borderId="11" xfId="0" applyFont="1" applyBorder="1" applyAlignment="1">
      <alignment horizontal="right" vertical="top" wrapText="1"/>
    </xf>
    <xf numFmtId="0" fontId="25" fillId="0" borderId="9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right" vertical="top" wrapText="1"/>
    </xf>
    <xf numFmtId="0" fontId="22" fillId="0" borderId="11" xfId="0" applyFont="1" applyBorder="1" applyAlignment="1">
      <alignment horizontal="right" vertical="top" wrapText="1"/>
    </xf>
    <xf numFmtId="0" fontId="21" fillId="0" borderId="2" xfId="0" applyFont="1" applyBorder="1" applyAlignment="1">
      <alignment horizontal="center" vertical="top"/>
    </xf>
    <xf numFmtId="0" fontId="20" fillId="0" borderId="0" xfId="0" applyFont="1" applyAlignment="1">
      <alignment horizontal="left"/>
    </xf>
    <xf numFmtId="0" fontId="23" fillId="0" borderId="4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49" fontId="23" fillId="0" borderId="3" xfId="0" applyNumberFormat="1" applyFont="1" applyBorder="1" applyAlignment="1">
      <alignment horizontal="center" vertical="center" wrapText="1"/>
    </xf>
    <xf numFmtId="49" fontId="23" fillId="0" borderId="5" xfId="0" applyNumberFormat="1" applyFont="1" applyBorder="1" applyAlignment="1">
      <alignment horizontal="center" vertical="center" wrapText="1"/>
    </xf>
    <xf numFmtId="49" fontId="23" fillId="0" borderId="7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23" fillId="0" borderId="5" xfId="0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12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9AC94A1D-DD95-4DBE-8443-D8C122F1FEEF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  <cellStyle name="Финансовый 2 2" xfId="9" xr:uid="{A9B805D4-F02F-46B0-A65A-470B7EC4257A}"/>
    <cellStyle name="Финансовый 2 3" xfId="10" xr:uid="{DB604099-C652-46A5-A4E3-3773A1CAA50B}"/>
    <cellStyle name="Финансовый 2 4" xfId="11" xr:uid="{5D9737C7-9DAF-4462-A43D-21C992A1FD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863F7-1ABC-4948-BA58-C76BCC6508D5}">
  <dimension ref="A1:M54"/>
  <sheetViews>
    <sheetView tabSelected="1" zoomScale="90" zoomScaleNormal="90" workbookViewId="0">
      <selection activeCell="C21" sqref="C21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42" style="2" customWidth="1"/>
    <col min="4" max="4" width="13.140625" style="2" customWidth="1"/>
    <col min="5" max="5" width="10.7109375" style="2" customWidth="1"/>
    <col min="6" max="6" width="15.85546875" style="2" customWidth="1"/>
    <col min="7" max="7" width="28.14062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94" t="s">
        <v>73</v>
      </c>
      <c r="F1" s="96" t="s">
        <v>74</v>
      </c>
      <c r="G1" s="97"/>
      <c r="H1" s="105" t="s">
        <v>75</v>
      </c>
      <c r="I1" s="106"/>
      <c r="J1" s="106"/>
      <c r="K1" s="107"/>
      <c r="L1" s="94" t="s">
        <v>76</v>
      </c>
      <c r="M1" s="94" t="s">
        <v>77</v>
      </c>
    </row>
    <row r="2" spans="1:13" ht="45" x14ac:dyDescent="0.2">
      <c r="A2" s="3"/>
      <c r="B2" s="3" t="s">
        <v>1</v>
      </c>
      <c r="C2" s="20" t="s">
        <v>36</v>
      </c>
      <c r="E2" s="95"/>
      <c r="F2" s="98"/>
      <c r="G2" s="99"/>
      <c r="H2" s="76" t="s">
        <v>78</v>
      </c>
      <c r="I2" s="76" t="s">
        <v>79</v>
      </c>
      <c r="J2" s="76" t="s">
        <v>80</v>
      </c>
      <c r="K2" s="76" t="s">
        <v>81</v>
      </c>
      <c r="L2" s="95"/>
      <c r="M2" s="95"/>
    </row>
    <row r="3" spans="1:13" ht="15" x14ac:dyDescent="0.25">
      <c r="A3" s="4"/>
      <c r="B3" s="4"/>
      <c r="C3" s="4"/>
      <c r="E3" s="77">
        <v>1</v>
      </c>
      <c r="F3" s="112">
        <v>2</v>
      </c>
      <c r="G3" s="113"/>
      <c r="H3" s="77">
        <v>3</v>
      </c>
      <c r="I3" s="77">
        <v>4</v>
      </c>
      <c r="J3" s="77">
        <v>5</v>
      </c>
      <c r="K3" s="77">
        <v>6</v>
      </c>
      <c r="L3" s="77">
        <v>7</v>
      </c>
      <c r="M3" s="77">
        <v>8</v>
      </c>
    </row>
    <row r="4" spans="1:13" ht="15" x14ac:dyDescent="0.2">
      <c r="A4" s="3"/>
      <c r="B4" s="3"/>
      <c r="C4" s="3"/>
      <c r="E4" s="78" t="s">
        <v>82</v>
      </c>
      <c r="F4" s="102" t="s">
        <v>83</v>
      </c>
      <c r="G4" s="104"/>
      <c r="H4" s="79"/>
      <c r="I4" s="79"/>
      <c r="J4" s="79"/>
      <c r="K4" s="79"/>
      <c r="L4" s="79"/>
      <c r="M4" s="79"/>
    </row>
    <row r="5" spans="1:13" ht="15" x14ac:dyDescent="0.2">
      <c r="A5" s="3"/>
      <c r="B5" s="3"/>
      <c r="C5" s="3"/>
      <c r="E5" s="80" t="s">
        <v>84</v>
      </c>
      <c r="F5" s="100" t="s">
        <v>85</v>
      </c>
      <c r="G5" s="101"/>
      <c r="H5" s="81">
        <v>36.21</v>
      </c>
      <c r="I5" s="82">
        <v>16298.673070000003</v>
      </c>
      <c r="J5" s="82">
        <v>0</v>
      </c>
      <c r="K5" s="81">
        <v>24.794499999999999</v>
      </c>
      <c r="L5" s="81">
        <f>SUM(H5:K5)</f>
        <v>16359.677570000002</v>
      </c>
      <c r="M5" s="83" t="s">
        <v>86</v>
      </c>
    </row>
    <row r="6" spans="1:13" ht="25.5" x14ac:dyDescent="0.2">
      <c r="A6" s="3"/>
      <c r="B6" s="5" t="s">
        <v>37</v>
      </c>
      <c r="C6" s="21">
        <f>C26/1000</f>
        <v>23940.149426830791</v>
      </c>
      <c r="E6" s="80" t="s">
        <v>87</v>
      </c>
      <c r="F6" s="100" t="s">
        <v>88</v>
      </c>
      <c r="G6" s="101"/>
      <c r="H6" s="82">
        <f>H5*1.2</f>
        <v>43.451999999999998</v>
      </c>
      <c r="I6" s="82">
        <f t="shared" ref="I6:K6" si="0">I5*1.2</f>
        <v>19558.407684000002</v>
      </c>
      <c r="J6" s="82">
        <f t="shared" si="0"/>
        <v>0</v>
      </c>
      <c r="K6" s="82">
        <f t="shared" si="0"/>
        <v>29.753399999999999</v>
      </c>
      <c r="L6" s="82">
        <f>SUM(H6:K6)</f>
        <v>19631.613084000004</v>
      </c>
      <c r="M6" s="83" t="s">
        <v>86</v>
      </c>
    </row>
    <row r="7" spans="1:13" ht="15" x14ac:dyDescent="0.2">
      <c r="A7" s="3"/>
      <c r="B7" s="3"/>
      <c r="C7" s="3"/>
      <c r="E7" s="78" t="s">
        <v>108</v>
      </c>
      <c r="F7" s="102" t="s">
        <v>89</v>
      </c>
      <c r="G7" s="103"/>
      <c r="H7" s="103"/>
      <c r="I7" s="104"/>
      <c r="J7" s="79"/>
      <c r="K7" s="79"/>
      <c r="L7" s="79"/>
      <c r="M7" s="84"/>
    </row>
    <row r="8" spans="1:13" ht="18.75" x14ac:dyDescent="0.2">
      <c r="A8" s="4"/>
      <c r="B8" s="4"/>
      <c r="C8" s="4"/>
      <c r="E8" s="80" t="s">
        <v>109</v>
      </c>
      <c r="F8" s="100" t="s">
        <v>90</v>
      </c>
      <c r="G8" s="101"/>
      <c r="H8" s="82"/>
      <c r="I8" s="82"/>
      <c r="J8" s="82"/>
      <c r="K8" s="82"/>
      <c r="L8" s="85">
        <f>SUM(H8:K8)</f>
        <v>0</v>
      </c>
      <c r="M8" s="83" t="s">
        <v>86</v>
      </c>
    </row>
    <row r="9" spans="1:13" ht="18.75" x14ac:dyDescent="0.2">
      <c r="A9" s="3"/>
      <c r="B9" s="3"/>
      <c r="C9" s="3"/>
      <c r="E9" s="80" t="s">
        <v>110</v>
      </c>
      <c r="F9" s="100" t="s">
        <v>91</v>
      </c>
      <c r="G9" s="101"/>
      <c r="H9" s="82">
        <v>0</v>
      </c>
      <c r="I9" s="82">
        <v>2346.518</v>
      </c>
      <c r="J9" s="82">
        <v>0</v>
      </c>
      <c r="K9" s="82">
        <v>0</v>
      </c>
      <c r="L9" s="86">
        <f>SUM(H9:K9)</f>
        <v>2346.518</v>
      </c>
      <c r="M9" s="83" t="s">
        <v>86</v>
      </c>
    </row>
    <row r="10" spans="1:13" ht="18.75" x14ac:dyDescent="0.2">
      <c r="A10" s="3"/>
      <c r="B10" s="6" t="s">
        <v>48</v>
      </c>
      <c r="C10" s="3"/>
      <c r="E10" s="80" t="s">
        <v>111</v>
      </c>
      <c r="F10" s="100" t="s">
        <v>92</v>
      </c>
      <c r="G10" s="101"/>
      <c r="H10" s="82">
        <v>36.21</v>
      </c>
      <c r="I10" s="82">
        <v>6255.5760300000002</v>
      </c>
      <c r="J10" s="82">
        <v>0</v>
      </c>
      <c r="K10" s="82">
        <v>24.794499999999999</v>
      </c>
      <c r="L10" s="86">
        <f t="shared" ref="L10:L12" si="1">SUM(H10:K10)</f>
        <v>6316.5805300000002</v>
      </c>
      <c r="M10" s="83" t="s">
        <v>86</v>
      </c>
    </row>
    <row r="11" spans="1:13" ht="18.75" x14ac:dyDescent="0.2">
      <c r="A11" s="3"/>
      <c r="B11" s="3"/>
      <c r="C11" s="3"/>
      <c r="E11" s="80" t="s">
        <v>112</v>
      </c>
      <c r="F11" s="100" t="s">
        <v>93</v>
      </c>
      <c r="G11" s="101"/>
      <c r="H11" s="82">
        <v>0</v>
      </c>
      <c r="I11" s="82">
        <v>2581.1697999999997</v>
      </c>
      <c r="J11" s="82">
        <v>0</v>
      </c>
      <c r="K11" s="82">
        <v>0</v>
      </c>
      <c r="L11" s="85">
        <f t="shared" si="1"/>
        <v>2581.1697999999997</v>
      </c>
      <c r="M11" s="83" t="s">
        <v>86</v>
      </c>
    </row>
    <row r="12" spans="1:13" ht="18.75" x14ac:dyDescent="0.2">
      <c r="A12" s="7"/>
      <c r="B12" s="108" t="s">
        <v>38</v>
      </c>
      <c r="C12" s="108"/>
      <c r="E12" s="80" t="s">
        <v>113</v>
      </c>
      <c r="F12" s="100" t="s">
        <v>94</v>
      </c>
      <c r="G12" s="101"/>
      <c r="H12" s="82">
        <v>0</v>
      </c>
      <c r="I12" s="82">
        <v>5115.40924</v>
      </c>
      <c r="J12" s="82">
        <v>0</v>
      </c>
      <c r="K12" s="82">
        <v>0</v>
      </c>
      <c r="L12" s="85">
        <f t="shared" si="1"/>
        <v>5115.40924</v>
      </c>
      <c r="M12" s="83" t="s">
        <v>86</v>
      </c>
    </row>
    <row r="13" spans="1:13" ht="15" x14ac:dyDescent="0.2">
      <c r="A13" s="3"/>
      <c r="B13" s="3"/>
      <c r="C13" s="3"/>
      <c r="E13" s="80"/>
      <c r="F13" s="114" t="s">
        <v>95</v>
      </c>
      <c r="G13" s="115"/>
      <c r="H13" s="87">
        <f>SUM(H8:H12)</f>
        <v>36.21</v>
      </c>
      <c r="I13" s="87">
        <f>SUM(I8:I12)</f>
        <v>16298.673070000001</v>
      </c>
      <c r="J13" s="87">
        <f>SUM(J8:J12)</f>
        <v>0</v>
      </c>
      <c r="K13" s="87">
        <f>SUM(K8:K12)</f>
        <v>24.794499999999999</v>
      </c>
      <c r="L13" s="87">
        <f>SUM(L8:L12)</f>
        <v>16359.67757</v>
      </c>
      <c r="M13" s="83" t="s">
        <v>86</v>
      </c>
    </row>
    <row r="14" spans="1:13" ht="46.5" customHeight="1" x14ac:dyDescent="0.25">
      <c r="A14" s="3"/>
      <c r="B14" s="140" t="s">
        <v>126</v>
      </c>
      <c r="C14" s="140"/>
      <c r="D14" s="93"/>
      <c r="E14" s="78" t="s">
        <v>114</v>
      </c>
      <c r="F14" s="102" t="s">
        <v>96</v>
      </c>
      <c r="G14" s="103"/>
      <c r="H14" s="103"/>
      <c r="I14" s="103"/>
      <c r="J14" s="104"/>
      <c r="K14" s="79"/>
      <c r="L14" s="79"/>
      <c r="M14" s="84"/>
    </row>
    <row r="15" spans="1:13" ht="15" x14ac:dyDescent="0.2">
      <c r="A15" s="4"/>
      <c r="B15" s="109" t="s">
        <v>7</v>
      </c>
      <c r="C15" s="109"/>
      <c r="E15" s="80" t="s">
        <v>115</v>
      </c>
      <c r="F15" s="116" t="s">
        <v>90</v>
      </c>
      <c r="G15" s="116"/>
      <c r="H15" s="82">
        <f>H8*$M$15/100</f>
        <v>0</v>
      </c>
      <c r="I15" s="82">
        <f t="shared" ref="I15:L15" si="2">I8*$M$15/100</f>
        <v>0</v>
      </c>
      <c r="J15" s="82">
        <f t="shared" si="2"/>
        <v>0</v>
      </c>
      <c r="K15" s="82">
        <f t="shared" si="2"/>
        <v>0</v>
      </c>
      <c r="L15" s="82">
        <f t="shared" si="2"/>
        <v>0</v>
      </c>
      <c r="M15" s="88">
        <v>107.8</v>
      </c>
    </row>
    <row r="16" spans="1:13" ht="15" x14ac:dyDescent="0.2">
      <c r="A16" s="3"/>
      <c r="B16" s="3"/>
      <c r="C16" s="3"/>
      <c r="E16" s="80" t="s">
        <v>116</v>
      </c>
      <c r="F16" s="116" t="s">
        <v>91</v>
      </c>
      <c r="G16" s="116"/>
      <c r="H16" s="82">
        <f>H9*$M$15/100*$M$16/100</f>
        <v>0</v>
      </c>
      <c r="I16" s="82">
        <f t="shared" ref="I16:L16" si="3">I9*$M$15/100*$M$16/100</f>
        <v>2663.6123634119999</v>
      </c>
      <c r="J16" s="82">
        <f t="shared" si="3"/>
        <v>0</v>
      </c>
      <c r="K16" s="82">
        <f t="shared" si="3"/>
        <v>0</v>
      </c>
      <c r="L16" s="82">
        <f t="shared" si="3"/>
        <v>2663.6123634119999</v>
      </c>
      <c r="M16" s="88">
        <v>105.3</v>
      </c>
    </row>
    <row r="17" spans="1:13" ht="15.75" x14ac:dyDescent="0.2">
      <c r="A17" s="3"/>
      <c r="B17" s="3"/>
      <c r="C17" s="3"/>
      <c r="D17" s="12"/>
      <c r="E17" s="80" t="s">
        <v>117</v>
      </c>
      <c r="F17" s="116" t="s">
        <v>92</v>
      </c>
      <c r="G17" s="116"/>
      <c r="H17" s="82">
        <f>H10*$M$15/100*$M$16/100*$M$17/100</f>
        <v>42.911743034159997</v>
      </c>
      <c r="I17" s="82">
        <f t="shared" ref="I17:L17" si="4">I10*$M$15/100*$M$16/100*$M$17/100</f>
        <v>7413.3573910524929</v>
      </c>
      <c r="J17" s="82">
        <f t="shared" si="4"/>
        <v>0</v>
      </c>
      <c r="K17" s="82">
        <f t="shared" si="4"/>
        <v>29.383463481372001</v>
      </c>
      <c r="L17" s="82">
        <f t="shared" si="4"/>
        <v>7485.6525975680242</v>
      </c>
      <c r="M17" s="88">
        <v>104.4</v>
      </c>
    </row>
    <row r="18" spans="1:13" ht="28.5" x14ac:dyDescent="0.2">
      <c r="A18" s="8" t="s">
        <v>8</v>
      </c>
      <c r="B18" s="11" t="s">
        <v>39</v>
      </c>
      <c r="C18" s="14" t="s">
        <v>107</v>
      </c>
      <c r="D18" s="12"/>
      <c r="E18" s="80" t="s">
        <v>118</v>
      </c>
      <c r="F18" s="116" t="s">
        <v>93</v>
      </c>
      <c r="G18" s="116"/>
      <c r="H18" s="82">
        <f>H11*$M$15/100*$M$16/100*$M$17/100*$M$18/100</f>
        <v>0</v>
      </c>
      <c r="I18" s="82">
        <f t="shared" ref="I18:L18" si="5">I11*$M$15/100*$M$16/100*$M$17/100*$M$18/100</f>
        <v>3193.4837054206037</v>
      </c>
      <c r="J18" s="82">
        <f t="shared" si="5"/>
        <v>0</v>
      </c>
      <c r="K18" s="82">
        <f t="shared" si="5"/>
        <v>0</v>
      </c>
      <c r="L18" s="82">
        <f t="shared" si="5"/>
        <v>3193.4837054206037</v>
      </c>
      <c r="M18" s="88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80" t="s">
        <v>119</v>
      </c>
      <c r="F19" s="116" t="s">
        <v>94</v>
      </c>
      <c r="G19" s="116"/>
      <c r="H19" s="82">
        <f>H12*$M$15/100*$M$16/100*$M$17/100*$M$18/100*$M$19/100</f>
        <v>0</v>
      </c>
      <c r="I19" s="82">
        <f t="shared" ref="I19:L19" si="6">I12*$M$15/100*$M$16/100*$M$17/100*$M$18/100*$M$19/100</f>
        <v>6607.3758498553307</v>
      </c>
      <c r="J19" s="82">
        <f t="shared" si="6"/>
        <v>0</v>
      </c>
      <c r="K19" s="82">
        <f t="shared" si="6"/>
        <v>0</v>
      </c>
      <c r="L19" s="82">
        <f t="shared" si="6"/>
        <v>6607.3758498553307</v>
      </c>
      <c r="M19" s="88">
        <v>104.4</v>
      </c>
    </row>
    <row r="20" spans="1:13" ht="15" x14ac:dyDescent="0.2">
      <c r="A20" s="9">
        <v>1</v>
      </c>
      <c r="B20" s="13" t="s">
        <v>40</v>
      </c>
      <c r="C20" s="71">
        <v>16359677.570000002</v>
      </c>
      <c r="D20" s="22"/>
      <c r="E20" s="89"/>
      <c r="F20" s="117" t="s">
        <v>95</v>
      </c>
      <c r="G20" s="117"/>
      <c r="H20" s="87">
        <f>SUM(H15:H19)</f>
        <v>42.911743034159997</v>
      </c>
      <c r="I20" s="87">
        <f t="shared" ref="I20:K20" si="7">SUM(I15:I19)</f>
        <v>19877.829309740428</v>
      </c>
      <c r="J20" s="87">
        <f t="shared" si="7"/>
        <v>0</v>
      </c>
      <c r="K20" s="87">
        <f t="shared" si="7"/>
        <v>29.383463481372001</v>
      </c>
      <c r="L20" s="87">
        <f>SUM(L15:L19)</f>
        <v>19950.124516255957</v>
      </c>
      <c r="M20" s="90"/>
    </row>
    <row r="21" spans="1:13" ht="15" x14ac:dyDescent="0.2">
      <c r="A21" s="9">
        <v>1.1000000000000001</v>
      </c>
      <c r="B21" s="13" t="s">
        <v>41</v>
      </c>
      <c r="C21" s="71">
        <v>16298673.070000002</v>
      </c>
      <c r="D21" s="23"/>
      <c r="E21" s="78" t="s">
        <v>120</v>
      </c>
      <c r="F21" s="102" t="s">
        <v>99</v>
      </c>
      <c r="G21" s="103"/>
      <c r="H21" s="103"/>
      <c r="I21" s="103"/>
      <c r="J21" s="104"/>
      <c r="K21" s="82"/>
      <c r="L21" s="82"/>
      <c r="M21" s="90"/>
    </row>
    <row r="22" spans="1:13" ht="15" x14ac:dyDescent="0.2">
      <c r="A22" s="9">
        <v>1.2</v>
      </c>
      <c r="B22" s="13" t="s">
        <v>42</v>
      </c>
      <c r="C22" s="71">
        <v>0</v>
      </c>
      <c r="D22" s="23"/>
      <c r="E22" s="80" t="s">
        <v>121</v>
      </c>
      <c r="F22" s="116" t="s">
        <v>90</v>
      </c>
      <c r="G22" s="116"/>
      <c r="H22" s="82">
        <f>H8*$M$22/100*1.2</f>
        <v>0</v>
      </c>
      <c r="I22" s="82">
        <f t="shared" ref="I22:K22" si="8">I8*$M$22/100*1.2</f>
        <v>0</v>
      </c>
      <c r="J22" s="82">
        <f t="shared" si="8"/>
        <v>0</v>
      </c>
      <c r="K22" s="82">
        <f t="shared" si="8"/>
        <v>0</v>
      </c>
      <c r="L22" s="82">
        <f>SUM(H22:K22)</f>
        <v>0</v>
      </c>
      <c r="M22" s="88">
        <v>107.8</v>
      </c>
    </row>
    <row r="23" spans="1:13" ht="15" x14ac:dyDescent="0.2">
      <c r="A23" s="9">
        <v>1.3</v>
      </c>
      <c r="B23" s="13" t="s">
        <v>43</v>
      </c>
      <c r="C23" s="71">
        <v>61004.5</v>
      </c>
      <c r="D23" s="23"/>
      <c r="E23" s="80" t="s">
        <v>122</v>
      </c>
      <c r="F23" s="116" t="s">
        <v>91</v>
      </c>
      <c r="G23" s="116"/>
      <c r="H23" s="82">
        <f>H9*$M$22/100*$M$23/100*1.2</f>
        <v>0</v>
      </c>
      <c r="I23" s="82">
        <f t="shared" ref="I23:K23" si="9">I9*$M$22/100*$M$23/100*1.2</f>
        <v>3196.3348360943996</v>
      </c>
      <c r="J23" s="82">
        <f t="shared" si="9"/>
        <v>0</v>
      </c>
      <c r="K23" s="82">
        <f t="shared" si="9"/>
        <v>0</v>
      </c>
      <c r="L23" s="82">
        <f t="shared" ref="L23:L26" si="10">SUM(H23:K23)</f>
        <v>3196.3348360943996</v>
      </c>
      <c r="M23" s="88">
        <v>105.3</v>
      </c>
    </row>
    <row r="24" spans="1:13" ht="15" x14ac:dyDescent="0.2">
      <c r="A24" s="9">
        <v>2</v>
      </c>
      <c r="B24" s="13" t="s">
        <v>44</v>
      </c>
      <c r="C24" s="71">
        <v>19631613.09</v>
      </c>
      <c r="E24" s="80" t="s">
        <v>123</v>
      </c>
      <c r="F24" s="116" t="s">
        <v>92</v>
      </c>
      <c r="G24" s="116"/>
      <c r="H24" s="82">
        <f>H10*$M$22/100*$M$23/100*$M$24/100*1.2</f>
        <v>51.494091640991996</v>
      </c>
      <c r="I24" s="82">
        <f t="shared" ref="I24:K24" si="11">I10*$M$22/100*$M$23/100*$M$24/100*1.2</f>
        <v>8896.0288692629911</v>
      </c>
      <c r="J24" s="82">
        <f t="shared" si="11"/>
        <v>0</v>
      </c>
      <c r="K24" s="82">
        <f t="shared" si="11"/>
        <v>35.260156177646401</v>
      </c>
      <c r="L24" s="82">
        <f t="shared" si="10"/>
        <v>8982.7831170816298</v>
      </c>
      <c r="M24" s="88">
        <v>104.4</v>
      </c>
    </row>
    <row r="25" spans="1:13" ht="15" x14ac:dyDescent="0.2">
      <c r="A25" s="9">
        <v>2.1</v>
      </c>
      <c r="B25" s="13" t="s">
        <v>45</v>
      </c>
      <c r="C25" s="71">
        <v>3271935.52</v>
      </c>
      <c r="E25" s="80" t="s">
        <v>124</v>
      </c>
      <c r="F25" s="116" t="s">
        <v>93</v>
      </c>
      <c r="G25" s="116"/>
      <c r="H25" s="82">
        <f>H11*$M$22/100*$M$23/100*$M$24/100*$M$25/100*1.2</f>
        <v>0</v>
      </c>
      <c r="I25" s="82">
        <f t="shared" ref="I25:K25" si="12">I11*$M$22/100*$M$23/100*$M$24/100*$M$25/100*1.2</f>
        <v>3832.1804465047244</v>
      </c>
      <c r="J25" s="82">
        <f t="shared" si="12"/>
        <v>0</v>
      </c>
      <c r="K25" s="82">
        <f t="shared" si="12"/>
        <v>0</v>
      </c>
      <c r="L25" s="82">
        <f t="shared" si="10"/>
        <v>3832.1804465047244</v>
      </c>
      <c r="M25" s="88">
        <v>104.4</v>
      </c>
    </row>
    <row r="26" spans="1:13" ht="24" x14ac:dyDescent="0.2">
      <c r="A26" s="9">
        <v>3</v>
      </c>
      <c r="B26" s="13" t="s">
        <v>46</v>
      </c>
      <c r="C26" s="71">
        <v>23940149.426830791</v>
      </c>
      <c r="D26" s="75">
        <f>C26/1.2/1000</f>
        <v>19950.124522358994</v>
      </c>
      <c r="E26" s="80" t="s">
        <v>125</v>
      </c>
      <c r="F26" s="116" t="s">
        <v>94</v>
      </c>
      <c r="G26" s="116"/>
      <c r="H26" s="82">
        <f>H12*$M$22/100*$M$23/100*$M$24/100*$M$25/100*$M$26/100*1.2</f>
        <v>0</v>
      </c>
      <c r="I26" s="82">
        <f t="shared" ref="I26:K26" si="13">I12*$M$22/100*$M$23/100*$M$24/100*$M$25/100*$M$26/100*1.2</f>
        <v>7928.8510198263966</v>
      </c>
      <c r="J26" s="82">
        <f t="shared" si="13"/>
        <v>0</v>
      </c>
      <c r="K26" s="82">
        <f t="shared" si="13"/>
        <v>0</v>
      </c>
      <c r="L26" s="82">
        <f t="shared" si="10"/>
        <v>7928.8510198263966</v>
      </c>
      <c r="M26" s="88">
        <v>104.4</v>
      </c>
    </row>
    <row r="27" spans="1:13" ht="22.5" customHeight="1" x14ac:dyDescent="0.2">
      <c r="A27" s="3"/>
      <c r="C27" s="31"/>
      <c r="E27" s="80"/>
      <c r="F27" s="117" t="s">
        <v>95</v>
      </c>
      <c r="G27" s="117"/>
      <c r="H27" s="87">
        <f>SUM(H22:H26)</f>
        <v>51.494091640991996</v>
      </c>
      <c r="I27" s="87">
        <f t="shared" ref="I27:K27" si="14">SUM(I22:I26)</f>
        <v>23853.395171688513</v>
      </c>
      <c r="J27" s="87">
        <f t="shared" si="14"/>
        <v>0</v>
      </c>
      <c r="K27" s="87">
        <f t="shared" si="14"/>
        <v>35.260156177646401</v>
      </c>
      <c r="L27" s="87">
        <f>SUM(L22:L26)</f>
        <v>23940.14941950715</v>
      </c>
      <c r="M27" s="90"/>
    </row>
    <row r="28" spans="1:13" ht="25.5" customHeight="1" x14ac:dyDescent="0.2">
      <c r="A28" s="110" t="s">
        <v>47</v>
      </c>
      <c r="B28" s="110"/>
      <c r="C28" s="110"/>
      <c r="E28" s="91" t="s">
        <v>97</v>
      </c>
      <c r="F28" s="111" t="s">
        <v>100</v>
      </c>
      <c r="G28" s="111"/>
      <c r="H28" s="92">
        <f>H20</f>
        <v>42.911743034159997</v>
      </c>
      <c r="I28" s="92">
        <f t="shared" ref="I28" si="15">I20</f>
        <v>19877.829309740428</v>
      </c>
      <c r="J28" s="92">
        <f>J20</f>
        <v>0</v>
      </c>
      <c r="K28" s="92">
        <f>K20</f>
        <v>29.383463481372001</v>
      </c>
      <c r="L28" s="92">
        <f>L20</f>
        <v>19950.124516255957</v>
      </c>
      <c r="M28" s="83" t="s">
        <v>86</v>
      </c>
    </row>
    <row r="29" spans="1:13" ht="15" x14ac:dyDescent="0.2">
      <c r="E29" s="91" t="s">
        <v>98</v>
      </c>
      <c r="F29" s="111" t="s">
        <v>101</v>
      </c>
      <c r="G29" s="111"/>
      <c r="H29" s="92">
        <f>H27</f>
        <v>51.494091640991996</v>
      </c>
      <c r="I29" s="92">
        <f t="shared" ref="I29:K29" si="16">I27</f>
        <v>23853.395171688513</v>
      </c>
      <c r="J29" s="92">
        <f t="shared" si="16"/>
        <v>0</v>
      </c>
      <c r="K29" s="92">
        <f t="shared" si="16"/>
        <v>35.260156177646401</v>
      </c>
      <c r="L29" s="92">
        <f>SUM(H29:K29)</f>
        <v>23940.14941950715</v>
      </c>
      <c r="M29" s="83" t="s">
        <v>86</v>
      </c>
    </row>
    <row r="31" spans="1:13" ht="15" customHeight="1" x14ac:dyDescent="0.2"/>
    <row r="32" spans="1:13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F29:G29"/>
    <mergeCell ref="F22:G22"/>
    <mergeCell ref="F23:G23"/>
    <mergeCell ref="F24:G24"/>
    <mergeCell ref="F25:G25"/>
    <mergeCell ref="F26:G26"/>
    <mergeCell ref="F27:G27"/>
    <mergeCell ref="L1:L2"/>
    <mergeCell ref="M1:M2"/>
    <mergeCell ref="F3:G3"/>
    <mergeCell ref="F4:G4"/>
    <mergeCell ref="F21:J21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B12:C12"/>
    <mergeCell ref="B14:C14"/>
    <mergeCell ref="B15:C15"/>
    <mergeCell ref="A28:C28"/>
    <mergeCell ref="F9:G9"/>
    <mergeCell ref="F28:G28"/>
    <mergeCell ref="E1:E2"/>
    <mergeCell ref="F1:G2"/>
    <mergeCell ref="F6:G6"/>
    <mergeCell ref="F7:I7"/>
    <mergeCell ref="F8:G8"/>
    <mergeCell ref="F5:G5"/>
    <mergeCell ref="H1:K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54820-F91C-4487-8D5B-BB9077B49021}">
  <sheetPr>
    <pageSetUpPr fitToPage="1"/>
  </sheetPr>
  <dimension ref="A1:W56"/>
  <sheetViews>
    <sheetView workbookViewId="0">
      <selection activeCell="B15" sqref="B15:G15"/>
    </sheetView>
  </sheetViews>
  <sheetFormatPr defaultColWidth="9.140625" defaultRowHeight="11.25" customHeight="1" x14ac:dyDescent="0.2"/>
  <cols>
    <col min="1" max="1" width="6.7109375" style="25" customWidth="1"/>
    <col min="2" max="2" width="20.140625" style="25" customWidth="1"/>
    <col min="3" max="3" width="32.7109375" style="29" customWidth="1"/>
    <col min="4" max="8" width="14" style="29" customWidth="1"/>
    <col min="9" max="9" width="9.140625" style="29"/>
    <col min="10" max="14" width="88.7109375" style="30" hidden="1" customWidth="1"/>
    <col min="15" max="20" width="108.85546875" style="30" hidden="1" customWidth="1"/>
    <col min="21" max="21" width="129.5703125" style="30" hidden="1" customWidth="1"/>
    <col min="22" max="23" width="52.85546875" style="30" hidden="1" customWidth="1"/>
    <col min="24" max="16384" width="9.140625" style="29"/>
  </cols>
  <sheetData>
    <row r="1" spans="1:20" customFormat="1" ht="15" x14ac:dyDescent="0.25">
      <c r="H1" s="36" t="s">
        <v>0</v>
      </c>
    </row>
    <row r="2" spans="1:20" customFormat="1" ht="15" x14ac:dyDescent="0.25">
      <c r="A2" s="37"/>
      <c r="B2" s="37"/>
      <c r="C2" s="38"/>
      <c r="D2" s="38"/>
      <c r="E2" s="38"/>
      <c r="F2" s="38"/>
      <c r="G2" s="38"/>
      <c r="H2" s="36"/>
    </row>
    <row r="3" spans="1:20" customFormat="1" ht="15" x14ac:dyDescent="0.25">
      <c r="A3" s="37"/>
      <c r="B3" s="37"/>
      <c r="C3" s="38"/>
      <c r="D3" s="38"/>
      <c r="E3" s="38"/>
      <c r="F3" s="38"/>
      <c r="G3" s="38"/>
      <c r="H3" s="36"/>
    </row>
    <row r="4" spans="1:20" customFormat="1" ht="15" x14ac:dyDescent="0.25">
      <c r="A4" s="37"/>
      <c r="B4" s="37" t="s">
        <v>1</v>
      </c>
      <c r="C4" s="118" t="s">
        <v>2</v>
      </c>
      <c r="D4" s="118"/>
      <c r="E4" s="118"/>
      <c r="F4" s="118"/>
      <c r="G4" s="118"/>
      <c r="H4" s="38"/>
      <c r="J4" s="24" t="s">
        <v>2</v>
      </c>
      <c r="K4" s="24" t="s">
        <v>3</v>
      </c>
      <c r="L4" s="24" t="s">
        <v>3</v>
      </c>
      <c r="M4" s="24" t="s">
        <v>3</v>
      </c>
      <c r="N4" s="24" t="s">
        <v>3</v>
      </c>
    </row>
    <row r="5" spans="1:20" customFormat="1" ht="10.5" customHeight="1" x14ac:dyDescent="0.25">
      <c r="A5" s="37"/>
      <c r="B5" s="37"/>
      <c r="C5" s="119" t="s">
        <v>4</v>
      </c>
      <c r="D5" s="119"/>
      <c r="E5" s="119"/>
      <c r="F5" s="119"/>
      <c r="G5" s="119"/>
      <c r="H5" s="38"/>
    </row>
    <row r="6" spans="1:20" customFormat="1" ht="17.25" customHeight="1" x14ac:dyDescent="0.25">
      <c r="A6" s="37"/>
      <c r="B6" s="38" t="s">
        <v>58</v>
      </c>
      <c r="C6" s="35"/>
      <c r="D6" s="35"/>
      <c r="E6" s="35"/>
      <c r="F6" s="35"/>
      <c r="G6" s="35"/>
      <c r="H6" s="38"/>
    </row>
    <row r="7" spans="1:20" customFormat="1" ht="17.25" customHeight="1" x14ac:dyDescent="0.25">
      <c r="A7" s="37"/>
      <c r="B7" s="37"/>
      <c r="C7" s="35"/>
      <c r="D7" s="35"/>
      <c r="E7" s="35"/>
      <c r="F7" s="35"/>
      <c r="G7" s="35"/>
      <c r="H7" s="38"/>
    </row>
    <row r="8" spans="1:20" customFormat="1" ht="17.25" customHeight="1" x14ac:dyDescent="0.25">
      <c r="A8" s="37"/>
      <c r="B8" s="39" t="s">
        <v>63</v>
      </c>
      <c r="C8" s="35"/>
      <c r="D8" s="35"/>
      <c r="E8" s="35"/>
      <c r="F8" s="35"/>
      <c r="G8" s="35"/>
      <c r="H8" s="38"/>
    </row>
    <row r="9" spans="1:20" customFormat="1" ht="17.25" customHeight="1" x14ac:dyDescent="0.25">
      <c r="A9" s="37"/>
      <c r="B9" s="25" t="s">
        <v>57</v>
      </c>
      <c r="D9" s="36"/>
      <c r="E9" s="35"/>
      <c r="F9" s="35"/>
      <c r="G9" s="35"/>
      <c r="H9" s="38"/>
    </row>
    <row r="10" spans="1:20" customFormat="1" ht="17.25" customHeight="1" x14ac:dyDescent="0.25">
      <c r="A10" s="37"/>
      <c r="B10" s="37"/>
      <c r="C10" s="120"/>
      <c r="D10" s="120"/>
      <c r="E10" s="120"/>
      <c r="F10" s="120"/>
      <c r="G10" s="120"/>
      <c r="H10" s="38"/>
    </row>
    <row r="11" spans="1:20" customFormat="1" ht="11.25" customHeight="1" x14ac:dyDescent="0.25">
      <c r="A11" s="40"/>
      <c r="B11" s="40"/>
      <c r="C11" s="119" t="s">
        <v>5</v>
      </c>
      <c r="D11" s="119"/>
      <c r="E11" s="119"/>
      <c r="F11" s="119"/>
      <c r="G11" s="119"/>
      <c r="H11" s="41"/>
    </row>
    <row r="12" spans="1:20" customFormat="1" ht="11.25" customHeight="1" x14ac:dyDescent="0.25">
      <c r="A12" s="40"/>
      <c r="B12" s="40"/>
      <c r="C12" s="35"/>
      <c r="D12" s="35"/>
      <c r="E12" s="35"/>
      <c r="F12" s="35"/>
      <c r="G12" s="35"/>
      <c r="H12" s="41"/>
    </row>
    <row r="13" spans="1:20" customFormat="1" ht="18" x14ac:dyDescent="0.25">
      <c r="A13" s="40"/>
      <c r="B13" s="138" t="s">
        <v>64</v>
      </c>
      <c r="C13" s="138"/>
      <c r="D13" s="138"/>
      <c r="E13" s="138"/>
      <c r="F13" s="138"/>
      <c r="G13" s="138"/>
      <c r="H13" s="41"/>
    </row>
    <row r="14" spans="1:20" customFormat="1" ht="11.25" customHeight="1" x14ac:dyDescent="0.25">
      <c r="A14" s="40"/>
      <c r="B14" s="67"/>
      <c r="C14" s="66"/>
      <c r="D14" s="66"/>
      <c r="E14" s="66"/>
      <c r="F14" s="66"/>
      <c r="G14" s="66"/>
      <c r="H14" s="41"/>
    </row>
    <row r="15" spans="1:20" customFormat="1" ht="29.25" customHeight="1" x14ac:dyDescent="0.25">
      <c r="A15" s="42"/>
      <c r="B15" s="141" t="s">
        <v>126</v>
      </c>
      <c r="C15" s="141"/>
      <c r="D15" s="141"/>
      <c r="E15" s="141"/>
      <c r="F15" s="141"/>
      <c r="G15" s="141"/>
      <c r="H15" s="24"/>
      <c r="O15" s="24" t="s">
        <v>6</v>
      </c>
      <c r="P15" s="24" t="s">
        <v>3</v>
      </c>
      <c r="Q15" s="24" t="s">
        <v>3</v>
      </c>
      <c r="R15" s="24" t="s">
        <v>3</v>
      </c>
      <c r="S15" s="24" t="s">
        <v>3</v>
      </c>
      <c r="T15" s="24" t="s">
        <v>3</v>
      </c>
    </row>
    <row r="16" spans="1:20" customFormat="1" ht="13.5" customHeight="1" x14ac:dyDescent="0.25">
      <c r="A16" s="43"/>
      <c r="B16" s="128" t="s">
        <v>7</v>
      </c>
      <c r="C16" s="128"/>
      <c r="D16" s="128"/>
      <c r="E16" s="128"/>
      <c r="F16" s="128"/>
      <c r="G16" s="128"/>
      <c r="H16" s="44"/>
    </row>
    <row r="17" spans="1:23" customFormat="1" ht="9.75" customHeight="1" x14ac:dyDescent="0.25">
      <c r="A17" s="37"/>
      <c r="B17" s="37"/>
      <c r="C17" s="38"/>
      <c r="D17" s="45"/>
      <c r="E17" s="45"/>
      <c r="F17" s="45"/>
      <c r="G17" s="46"/>
      <c r="H17" s="46"/>
    </row>
    <row r="18" spans="1:23" customFormat="1" ht="15" x14ac:dyDescent="0.25">
      <c r="A18" s="47"/>
      <c r="B18" s="129" t="s">
        <v>65</v>
      </c>
      <c r="C18" s="129"/>
      <c r="D18" s="129"/>
      <c r="E18" s="129"/>
      <c r="F18" s="129"/>
      <c r="G18" s="129"/>
      <c r="H18" s="35"/>
    </row>
    <row r="19" spans="1:23" customFormat="1" ht="9.75" customHeight="1" x14ac:dyDescent="0.25">
      <c r="A19" s="37"/>
      <c r="B19" s="37"/>
      <c r="C19" s="38"/>
      <c r="D19" s="35"/>
      <c r="E19" s="35"/>
      <c r="F19" s="35"/>
      <c r="G19" s="35"/>
      <c r="H19" s="35"/>
    </row>
    <row r="20" spans="1:23" customFormat="1" ht="16.5" customHeight="1" x14ac:dyDescent="0.25">
      <c r="A20" s="135" t="s">
        <v>8</v>
      </c>
      <c r="B20" s="135" t="s">
        <v>9</v>
      </c>
      <c r="C20" s="131" t="s">
        <v>10</v>
      </c>
      <c r="D20" s="130" t="s">
        <v>56</v>
      </c>
      <c r="E20" s="130"/>
      <c r="F20" s="130"/>
      <c r="G20" s="130"/>
      <c r="H20" s="130" t="s">
        <v>55</v>
      </c>
    </row>
    <row r="21" spans="1:23" customFormat="1" ht="50.25" customHeight="1" x14ac:dyDescent="0.25">
      <c r="A21" s="136"/>
      <c r="B21" s="136"/>
      <c r="C21" s="139"/>
      <c r="D21" s="131" t="s">
        <v>11</v>
      </c>
      <c r="E21" s="131" t="s">
        <v>12</v>
      </c>
      <c r="F21" s="131" t="s">
        <v>13</v>
      </c>
      <c r="G21" s="133" t="s">
        <v>14</v>
      </c>
      <c r="H21" s="130"/>
    </row>
    <row r="22" spans="1:23" customFormat="1" ht="3.75" customHeight="1" x14ac:dyDescent="0.25">
      <c r="A22" s="137"/>
      <c r="B22" s="137"/>
      <c r="C22" s="132"/>
      <c r="D22" s="132"/>
      <c r="E22" s="132"/>
      <c r="F22" s="132"/>
      <c r="G22" s="134"/>
      <c r="H22" s="130"/>
    </row>
    <row r="23" spans="1:23" customFormat="1" ht="15" x14ac:dyDescent="0.25">
      <c r="A23" s="48">
        <v>1</v>
      </c>
      <c r="B23" s="48">
        <v>2</v>
      </c>
      <c r="C23" s="49">
        <v>3</v>
      </c>
      <c r="D23" s="49">
        <v>4</v>
      </c>
      <c r="E23" s="49">
        <v>5</v>
      </c>
      <c r="F23" s="49">
        <v>6</v>
      </c>
      <c r="G23" s="49">
        <v>7</v>
      </c>
      <c r="H23" s="49">
        <v>8</v>
      </c>
    </row>
    <row r="24" spans="1:23" customFormat="1" ht="15" x14ac:dyDescent="0.25">
      <c r="A24" s="123" t="s">
        <v>15</v>
      </c>
      <c r="B24" s="124"/>
      <c r="C24" s="124"/>
      <c r="D24" s="124"/>
      <c r="E24" s="124"/>
      <c r="F24" s="124"/>
      <c r="G24" s="124"/>
      <c r="H24" s="125"/>
      <c r="U24" s="26" t="s">
        <v>15</v>
      </c>
    </row>
    <row r="25" spans="1:23" customFormat="1" ht="15" x14ac:dyDescent="0.25">
      <c r="A25" s="48" t="s">
        <v>16</v>
      </c>
      <c r="B25" s="50" t="s">
        <v>17</v>
      </c>
      <c r="C25" s="51" t="s">
        <v>66</v>
      </c>
      <c r="D25" s="52">
        <v>2346518</v>
      </c>
      <c r="E25" s="53"/>
      <c r="F25" s="53"/>
      <c r="G25" s="53"/>
      <c r="H25" s="52">
        <v>2346518</v>
      </c>
      <c r="U25" s="26"/>
    </row>
    <row r="26" spans="1:23" customFormat="1" ht="23.25" x14ac:dyDescent="0.25">
      <c r="A26" s="54"/>
      <c r="B26" s="121" t="s">
        <v>18</v>
      </c>
      <c r="C26" s="122"/>
      <c r="D26" s="55">
        <v>2346518</v>
      </c>
      <c r="E26" s="56"/>
      <c r="F26" s="57"/>
      <c r="G26" s="57"/>
      <c r="H26" s="58">
        <v>2346518</v>
      </c>
      <c r="U26" s="26"/>
      <c r="V26" s="27" t="s">
        <v>18</v>
      </c>
    </row>
    <row r="27" spans="1:23" customFormat="1" ht="15" x14ac:dyDescent="0.25">
      <c r="A27" s="123" t="s">
        <v>19</v>
      </c>
      <c r="B27" s="124"/>
      <c r="C27" s="124"/>
      <c r="D27" s="124"/>
      <c r="E27" s="124"/>
      <c r="F27" s="124"/>
      <c r="G27" s="124"/>
      <c r="H27" s="125"/>
      <c r="U27" s="26" t="s">
        <v>19</v>
      </c>
      <c r="V27" s="27"/>
    </row>
    <row r="28" spans="1:23" customFormat="1" ht="15" x14ac:dyDescent="0.25">
      <c r="A28" s="54"/>
      <c r="B28" s="126" t="s">
        <v>20</v>
      </c>
      <c r="C28" s="127"/>
      <c r="D28" s="55">
        <v>2346518</v>
      </c>
      <c r="E28" s="56"/>
      <c r="F28" s="57"/>
      <c r="G28" s="57"/>
      <c r="H28" s="58">
        <v>2346518</v>
      </c>
      <c r="U28" s="26"/>
      <c r="V28" s="27"/>
      <c r="W28" s="28" t="s">
        <v>20</v>
      </c>
    </row>
    <row r="29" spans="1:23" customFormat="1" ht="15" x14ac:dyDescent="0.25">
      <c r="A29" s="123" t="s">
        <v>21</v>
      </c>
      <c r="B29" s="124"/>
      <c r="C29" s="124"/>
      <c r="D29" s="124"/>
      <c r="E29" s="124"/>
      <c r="F29" s="124"/>
      <c r="G29" s="124"/>
      <c r="H29" s="125"/>
      <c r="U29" s="26" t="s">
        <v>21</v>
      </c>
      <c r="V29" s="27"/>
      <c r="W29" s="28"/>
    </row>
    <row r="30" spans="1:23" customFormat="1" ht="15" x14ac:dyDescent="0.25">
      <c r="A30" s="54"/>
      <c r="B30" s="126" t="s">
        <v>22</v>
      </c>
      <c r="C30" s="127"/>
      <c r="D30" s="55">
        <v>2346518</v>
      </c>
      <c r="E30" s="56"/>
      <c r="F30" s="57"/>
      <c r="G30" s="57"/>
      <c r="H30" s="58">
        <v>2346518</v>
      </c>
      <c r="U30" s="26"/>
      <c r="V30" s="27"/>
      <c r="W30" s="28" t="s">
        <v>22</v>
      </c>
    </row>
    <row r="31" spans="1:23" customFormat="1" ht="15" x14ac:dyDescent="0.25">
      <c r="A31" s="123" t="s">
        <v>23</v>
      </c>
      <c r="B31" s="124"/>
      <c r="C31" s="124"/>
      <c r="D31" s="124"/>
      <c r="E31" s="124"/>
      <c r="F31" s="124"/>
      <c r="G31" s="124"/>
      <c r="H31" s="125"/>
      <c r="U31" s="26" t="s">
        <v>23</v>
      </c>
      <c r="V31" s="27"/>
      <c r="W31" s="28"/>
    </row>
    <row r="32" spans="1:23" customFormat="1" ht="15" x14ac:dyDescent="0.25">
      <c r="A32" s="48" t="s">
        <v>59</v>
      </c>
      <c r="B32" s="50"/>
      <c r="C32" s="51" t="s">
        <v>60</v>
      </c>
      <c r="D32" s="53"/>
      <c r="E32" s="53"/>
      <c r="F32" s="53"/>
      <c r="G32" s="53"/>
      <c r="H32" s="53"/>
      <c r="U32" s="26"/>
      <c r="V32" s="27"/>
      <c r="W32" s="28"/>
    </row>
    <row r="33" spans="1:23" customFormat="1" ht="15" x14ac:dyDescent="0.25">
      <c r="A33" s="54"/>
      <c r="B33" s="121" t="s">
        <v>24</v>
      </c>
      <c r="C33" s="122"/>
      <c r="D33" s="56"/>
      <c r="E33" s="56"/>
      <c r="F33" s="57"/>
      <c r="G33" s="57"/>
      <c r="H33" s="57"/>
      <c r="U33" s="26"/>
      <c r="V33" s="27" t="s">
        <v>24</v>
      </c>
      <c r="W33" s="28"/>
    </row>
    <row r="34" spans="1:23" customFormat="1" ht="15" x14ac:dyDescent="0.25">
      <c r="A34" s="54"/>
      <c r="B34" s="126" t="s">
        <v>25</v>
      </c>
      <c r="C34" s="127"/>
      <c r="D34" s="55">
        <v>2346518</v>
      </c>
      <c r="E34" s="56"/>
      <c r="F34" s="57"/>
      <c r="G34" s="57"/>
      <c r="H34" s="58">
        <v>2346518</v>
      </c>
      <c r="U34" s="26"/>
      <c r="V34" s="27"/>
      <c r="W34" s="28" t="s">
        <v>25</v>
      </c>
    </row>
    <row r="35" spans="1:23" customFormat="1" ht="48.75" x14ac:dyDescent="0.25">
      <c r="A35" s="123" t="s">
        <v>26</v>
      </c>
      <c r="B35" s="124"/>
      <c r="C35" s="124"/>
      <c r="D35" s="124"/>
      <c r="E35" s="124"/>
      <c r="F35" s="124"/>
      <c r="G35" s="124"/>
      <c r="H35" s="125"/>
      <c r="U35" s="26" t="s">
        <v>26</v>
      </c>
      <c r="V35" s="27"/>
      <c r="W35" s="28"/>
    </row>
    <row r="36" spans="1:23" customFormat="1" ht="15" x14ac:dyDescent="0.25">
      <c r="A36" s="48" t="s">
        <v>61</v>
      </c>
      <c r="B36" s="50"/>
      <c r="C36" s="51" t="s">
        <v>62</v>
      </c>
      <c r="D36" s="53"/>
      <c r="E36" s="53"/>
      <c r="F36" s="53"/>
      <c r="G36" s="53"/>
      <c r="H36" s="53"/>
      <c r="U36" s="26"/>
      <c r="V36" s="27"/>
      <c r="W36" s="28"/>
    </row>
    <row r="37" spans="1:23" customFormat="1" ht="113.25" x14ac:dyDescent="0.25">
      <c r="A37" s="54"/>
      <c r="B37" s="121" t="s">
        <v>27</v>
      </c>
      <c r="C37" s="122"/>
      <c r="D37" s="56"/>
      <c r="E37" s="56"/>
      <c r="F37" s="57"/>
      <c r="G37" s="57"/>
      <c r="H37" s="57"/>
      <c r="U37" s="26"/>
      <c r="V37" s="27" t="s">
        <v>27</v>
      </c>
      <c r="W37" s="28"/>
    </row>
    <row r="38" spans="1:23" customFormat="1" ht="15" x14ac:dyDescent="0.25">
      <c r="A38" s="54"/>
      <c r="B38" s="126" t="s">
        <v>28</v>
      </c>
      <c r="C38" s="127"/>
      <c r="D38" s="55">
        <v>2346518</v>
      </c>
      <c r="E38" s="56"/>
      <c r="F38" s="57"/>
      <c r="G38" s="57"/>
      <c r="H38" s="58">
        <v>2346518</v>
      </c>
      <c r="U38" s="26"/>
      <c r="V38" s="27"/>
      <c r="W38" s="28" t="s">
        <v>28</v>
      </c>
    </row>
    <row r="39" spans="1:23" customFormat="1" ht="15" x14ac:dyDescent="0.25">
      <c r="A39" s="123" t="s">
        <v>29</v>
      </c>
      <c r="B39" s="124"/>
      <c r="C39" s="124"/>
      <c r="D39" s="124"/>
      <c r="E39" s="124"/>
      <c r="F39" s="124"/>
      <c r="G39" s="124"/>
      <c r="H39" s="125"/>
      <c r="U39" s="26" t="s">
        <v>29</v>
      </c>
      <c r="V39" s="27"/>
      <c r="W39" s="28"/>
    </row>
    <row r="40" spans="1:23" customFormat="1" ht="15" x14ac:dyDescent="0.25">
      <c r="A40" s="54"/>
      <c r="B40" s="126" t="s">
        <v>30</v>
      </c>
      <c r="C40" s="127"/>
      <c r="D40" s="55">
        <v>2346518</v>
      </c>
      <c r="E40" s="56"/>
      <c r="F40" s="57"/>
      <c r="G40" s="57"/>
      <c r="H40" s="58">
        <v>2346518</v>
      </c>
      <c r="U40" s="26"/>
      <c r="V40" s="27"/>
      <c r="W40" s="28" t="s">
        <v>30</v>
      </c>
    </row>
    <row r="41" spans="1:23" customFormat="1" ht="15" x14ac:dyDescent="0.25">
      <c r="A41" s="123" t="s">
        <v>31</v>
      </c>
      <c r="B41" s="124"/>
      <c r="C41" s="124"/>
      <c r="D41" s="124"/>
      <c r="E41" s="124"/>
      <c r="F41" s="124"/>
      <c r="G41" s="124"/>
      <c r="H41" s="125"/>
      <c r="U41" s="26" t="s">
        <v>31</v>
      </c>
      <c r="V41" s="27"/>
      <c r="W41" s="28"/>
    </row>
    <row r="42" spans="1:23" customFormat="1" ht="15" x14ac:dyDescent="0.25">
      <c r="A42" s="48" t="s">
        <v>16</v>
      </c>
      <c r="B42" s="50" t="s">
        <v>32</v>
      </c>
      <c r="C42" s="51" t="s">
        <v>33</v>
      </c>
      <c r="D42" s="59">
        <v>469303.6</v>
      </c>
      <c r="E42" s="53"/>
      <c r="F42" s="53"/>
      <c r="G42" s="53"/>
      <c r="H42" s="59">
        <v>469303.6</v>
      </c>
      <c r="U42" s="26"/>
      <c r="V42" s="27"/>
      <c r="W42" s="28"/>
    </row>
    <row r="43" spans="1:23" customFormat="1" ht="15" x14ac:dyDescent="0.25">
      <c r="A43" s="54"/>
      <c r="B43" s="121" t="s">
        <v>34</v>
      </c>
      <c r="C43" s="122"/>
      <c r="D43" s="60">
        <v>469303.6</v>
      </c>
      <c r="E43" s="56"/>
      <c r="F43" s="57"/>
      <c r="G43" s="57"/>
      <c r="H43" s="61">
        <v>469303.6</v>
      </c>
      <c r="U43" s="26"/>
      <c r="V43" s="27" t="s">
        <v>34</v>
      </c>
      <c r="W43" s="28"/>
    </row>
    <row r="44" spans="1:23" customFormat="1" ht="15" x14ac:dyDescent="0.25">
      <c r="A44" s="54"/>
      <c r="B44" s="126" t="s">
        <v>35</v>
      </c>
      <c r="C44" s="127"/>
      <c r="D44" s="60">
        <v>2815821.6</v>
      </c>
      <c r="E44" s="56"/>
      <c r="F44" s="57"/>
      <c r="G44" s="57"/>
      <c r="H44" s="61">
        <v>2815821.6</v>
      </c>
      <c r="U44" s="26"/>
      <c r="V44" s="27"/>
      <c r="W44" s="28" t="s">
        <v>35</v>
      </c>
    </row>
    <row r="47" spans="1:23" customFormat="1" ht="15" x14ac:dyDescent="0.25">
      <c r="A47" s="62" t="s">
        <v>54</v>
      </c>
      <c r="B47" s="37"/>
      <c r="D47" s="63"/>
      <c r="E47" s="63"/>
      <c r="F47" s="63" t="s">
        <v>50</v>
      </c>
      <c r="G47" s="63"/>
      <c r="H47" s="63"/>
    </row>
    <row r="48" spans="1:23" customFormat="1" ht="15" x14ac:dyDescent="0.25">
      <c r="A48" s="37"/>
      <c r="B48" s="37"/>
      <c r="C48" s="64"/>
      <c r="D48" s="64" t="s">
        <v>51</v>
      </c>
      <c r="E48" s="64"/>
      <c r="F48" s="64"/>
      <c r="G48" s="64"/>
      <c r="H48" s="64"/>
    </row>
    <row r="49" spans="1:8" customFormat="1" ht="15" x14ac:dyDescent="0.25">
      <c r="A49" s="62" t="s">
        <v>53</v>
      </c>
      <c r="B49" s="37"/>
      <c r="D49" s="63"/>
      <c r="E49" s="63"/>
      <c r="F49" s="63" t="s">
        <v>50</v>
      </c>
      <c r="G49" s="63"/>
      <c r="H49" s="63"/>
    </row>
    <row r="50" spans="1:8" customFormat="1" ht="15" x14ac:dyDescent="0.25">
      <c r="A50" s="37"/>
      <c r="B50" s="37"/>
      <c r="C50" s="64"/>
      <c r="D50" s="64" t="s">
        <v>51</v>
      </c>
      <c r="E50" s="64"/>
      <c r="F50" s="64"/>
      <c r="G50" s="64"/>
      <c r="H50" s="64"/>
    </row>
    <row r="51" spans="1:8" customFormat="1" ht="15" x14ac:dyDescent="0.25">
      <c r="A51" s="62" t="s">
        <v>52</v>
      </c>
      <c r="B51" s="37"/>
      <c r="C51" s="65"/>
      <c r="D51" s="65"/>
      <c r="E51" s="65"/>
      <c r="F51" s="65" t="s">
        <v>50</v>
      </c>
      <c r="G51" s="65"/>
      <c r="H51" s="65"/>
    </row>
    <row r="52" spans="1:8" customFormat="1" ht="15" x14ac:dyDescent="0.25">
      <c r="A52" s="37"/>
      <c r="B52" s="37"/>
      <c r="C52" s="34"/>
      <c r="D52" s="64" t="s">
        <v>51</v>
      </c>
      <c r="E52" s="64"/>
      <c r="F52" s="64"/>
      <c r="G52" s="64"/>
      <c r="H52" s="64"/>
    </row>
    <row r="53" spans="1:8" customFormat="1" ht="15" x14ac:dyDescent="0.25">
      <c r="A53" s="62" t="s">
        <v>1</v>
      </c>
      <c r="B53" s="37"/>
      <c r="C53" s="65"/>
      <c r="D53" s="65"/>
      <c r="E53" s="65"/>
      <c r="F53" s="65" t="s">
        <v>50</v>
      </c>
      <c r="G53" s="65"/>
      <c r="H53" s="65"/>
    </row>
    <row r="54" spans="1:8" customFormat="1" ht="15" x14ac:dyDescent="0.25">
      <c r="A54" s="37"/>
      <c r="B54" s="37"/>
      <c r="C54" s="119" t="s">
        <v>49</v>
      </c>
      <c r="D54" s="119"/>
      <c r="E54" s="119"/>
      <c r="F54" s="119"/>
      <c r="G54" s="64"/>
      <c r="H54" s="64"/>
    </row>
    <row r="56" spans="1:8" customFormat="1" ht="15" x14ac:dyDescent="0.25">
      <c r="C56" s="32"/>
    </row>
  </sheetData>
  <mergeCells count="35">
    <mergeCell ref="B44:C44"/>
    <mergeCell ref="C54:F54"/>
    <mergeCell ref="B40:C40"/>
    <mergeCell ref="A41:H41"/>
    <mergeCell ref="B15:G15"/>
    <mergeCell ref="B13:G13"/>
    <mergeCell ref="B37:C37"/>
    <mergeCell ref="B38:C38"/>
    <mergeCell ref="A39:H39"/>
    <mergeCell ref="B30:C30"/>
    <mergeCell ref="A31:H31"/>
    <mergeCell ref="B33:C33"/>
    <mergeCell ref="B34:C34"/>
    <mergeCell ref="A35:H35"/>
    <mergeCell ref="A24:H24"/>
    <mergeCell ref="B26:C26"/>
    <mergeCell ref="B20:B22"/>
    <mergeCell ref="C20:C22"/>
    <mergeCell ref="D20:G20"/>
    <mergeCell ref="C4:G4"/>
    <mergeCell ref="C5:G5"/>
    <mergeCell ref="C10:G10"/>
    <mergeCell ref="C11:G11"/>
    <mergeCell ref="B43:C43"/>
    <mergeCell ref="A27:H27"/>
    <mergeCell ref="B28:C28"/>
    <mergeCell ref="A29:H29"/>
    <mergeCell ref="B16:G16"/>
    <mergeCell ref="B18:G18"/>
    <mergeCell ref="H20:H22"/>
    <mergeCell ref="D21:D22"/>
    <mergeCell ref="E21:E22"/>
    <mergeCell ref="F21:F22"/>
    <mergeCell ref="G21:G22"/>
    <mergeCell ref="A20:A22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D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20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102</v>
      </c>
      <c r="C6" s="21">
        <f>C26/1000</f>
        <v>3196.3348360944005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48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08" t="s">
        <v>38</v>
      </c>
      <c r="C12" s="108"/>
    </row>
    <row r="13" spans="1:3" ht="15" x14ac:dyDescent="0.2">
      <c r="A13" s="3"/>
      <c r="B13" s="3"/>
      <c r="C13" s="3"/>
    </row>
    <row r="14" spans="1:3" ht="42" customHeight="1" x14ac:dyDescent="0.2">
      <c r="A14" s="3"/>
      <c r="B14" s="140" t="s">
        <v>126</v>
      </c>
      <c r="C14" s="140"/>
    </row>
    <row r="15" spans="1:3" ht="15" x14ac:dyDescent="0.2">
      <c r="A15" s="4"/>
      <c r="B15" s="109" t="s">
        <v>7</v>
      </c>
      <c r="C15" s="109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8</v>
      </c>
      <c r="B18" s="11" t="s">
        <v>39</v>
      </c>
      <c r="C18" s="14" t="s">
        <v>105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40</v>
      </c>
      <c r="C20" s="16">
        <v>2346518</v>
      </c>
      <c r="D20" s="22"/>
    </row>
    <row r="21" spans="1:4" x14ac:dyDescent="0.2">
      <c r="A21" s="9">
        <v>1.1000000000000001</v>
      </c>
      <c r="B21" s="13" t="s">
        <v>41</v>
      </c>
      <c r="C21" s="17">
        <v>2346518</v>
      </c>
      <c r="D21" s="23"/>
    </row>
    <row r="22" spans="1:4" x14ac:dyDescent="0.2">
      <c r="A22" s="9">
        <v>1.2</v>
      </c>
      <c r="B22" s="13" t="s">
        <v>42</v>
      </c>
      <c r="C22" s="17">
        <v>0</v>
      </c>
      <c r="D22" s="23"/>
    </row>
    <row r="23" spans="1:4" x14ac:dyDescent="0.2">
      <c r="A23" s="9">
        <v>1.3</v>
      </c>
      <c r="B23" s="13" t="s">
        <v>43</v>
      </c>
      <c r="C23" s="17">
        <v>0</v>
      </c>
      <c r="D23" s="23"/>
    </row>
    <row r="24" spans="1:4" x14ac:dyDescent="0.2">
      <c r="A24" s="9">
        <v>2</v>
      </c>
      <c r="B24" s="13" t="s">
        <v>44</v>
      </c>
      <c r="C24" s="17">
        <v>2815821.6</v>
      </c>
    </row>
    <row r="25" spans="1:4" x14ac:dyDescent="0.2">
      <c r="A25" s="9">
        <v>2.1</v>
      </c>
      <c r="B25" s="13" t="s">
        <v>45</v>
      </c>
      <c r="C25" s="18">
        <v>469303.6</v>
      </c>
    </row>
    <row r="26" spans="1:4" ht="24" x14ac:dyDescent="0.2">
      <c r="A26" s="9">
        <v>3</v>
      </c>
      <c r="B26" s="13" t="s">
        <v>46</v>
      </c>
      <c r="C26" s="19">
        <v>3196334.8360944004</v>
      </c>
      <c r="D26" s="33"/>
    </row>
    <row r="27" spans="1:4" ht="22.5" customHeight="1" x14ac:dyDescent="0.2">
      <c r="A27" s="3"/>
      <c r="C27" s="31"/>
    </row>
    <row r="28" spans="1:4" ht="25.5" customHeight="1" x14ac:dyDescent="0.2">
      <c r="A28" s="110" t="s">
        <v>47</v>
      </c>
      <c r="B28" s="110"/>
      <c r="C28" s="110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A28:C28"/>
    <mergeCell ref="B15:C15"/>
    <mergeCell ref="B12:C12"/>
    <mergeCell ref="B14:C1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F90EB-0C3E-4607-8396-554C614E5405}">
  <sheetPr>
    <pageSetUpPr fitToPage="1"/>
  </sheetPr>
  <dimension ref="A1:W56"/>
  <sheetViews>
    <sheetView topLeftCell="A7" workbookViewId="0">
      <selection activeCell="B15" sqref="B15:G15"/>
    </sheetView>
  </sheetViews>
  <sheetFormatPr defaultColWidth="9.140625" defaultRowHeight="11.25" customHeight="1" x14ac:dyDescent="0.2"/>
  <cols>
    <col min="1" max="1" width="6.7109375" style="25" customWidth="1"/>
    <col min="2" max="2" width="20.140625" style="25" customWidth="1"/>
    <col min="3" max="3" width="32.7109375" style="29" customWidth="1"/>
    <col min="4" max="8" width="14" style="29" customWidth="1"/>
    <col min="9" max="9" width="9.140625" style="29"/>
    <col min="10" max="14" width="88.7109375" style="30" hidden="1" customWidth="1"/>
    <col min="15" max="20" width="108.85546875" style="30" hidden="1" customWidth="1"/>
    <col min="21" max="21" width="129.5703125" style="30" hidden="1" customWidth="1"/>
    <col min="22" max="23" width="52.85546875" style="30" hidden="1" customWidth="1"/>
    <col min="24" max="16384" width="9.140625" style="29"/>
  </cols>
  <sheetData>
    <row r="1" spans="1:20" customFormat="1" ht="15" x14ac:dyDescent="0.25">
      <c r="H1" s="36" t="s">
        <v>0</v>
      </c>
    </row>
    <row r="2" spans="1:20" customFormat="1" ht="15" x14ac:dyDescent="0.25">
      <c r="A2" s="37"/>
      <c r="B2" s="37"/>
      <c r="C2" s="38"/>
      <c r="D2" s="38"/>
      <c r="E2" s="38"/>
      <c r="F2" s="38"/>
      <c r="G2" s="38"/>
      <c r="H2" s="36"/>
    </row>
    <row r="3" spans="1:20" customFormat="1" ht="15" x14ac:dyDescent="0.25">
      <c r="A3" s="37"/>
      <c r="B3" s="37"/>
      <c r="C3" s="38"/>
      <c r="D3" s="38"/>
      <c r="E3" s="38"/>
      <c r="F3" s="38"/>
      <c r="G3" s="38"/>
      <c r="H3" s="36"/>
    </row>
    <row r="4" spans="1:20" customFormat="1" ht="15" x14ac:dyDescent="0.25">
      <c r="A4" s="37"/>
      <c r="B4" s="37" t="s">
        <v>1</v>
      </c>
      <c r="C4" s="118" t="s">
        <v>2</v>
      </c>
      <c r="D4" s="118"/>
      <c r="E4" s="118"/>
      <c r="F4" s="118"/>
      <c r="G4" s="118"/>
      <c r="H4" s="38"/>
      <c r="J4" s="24" t="s">
        <v>2</v>
      </c>
      <c r="K4" s="24" t="s">
        <v>3</v>
      </c>
      <c r="L4" s="24" t="s">
        <v>3</v>
      </c>
      <c r="M4" s="24" t="s">
        <v>3</v>
      </c>
      <c r="N4" s="24" t="s">
        <v>3</v>
      </c>
    </row>
    <row r="5" spans="1:20" customFormat="1" ht="10.5" customHeight="1" x14ac:dyDescent="0.25">
      <c r="A5" s="37"/>
      <c r="B5" s="37"/>
      <c r="C5" s="119" t="s">
        <v>4</v>
      </c>
      <c r="D5" s="119"/>
      <c r="E5" s="119"/>
      <c r="F5" s="119"/>
      <c r="G5" s="119"/>
      <c r="H5" s="38"/>
    </row>
    <row r="6" spans="1:20" customFormat="1" ht="17.25" customHeight="1" x14ac:dyDescent="0.25">
      <c r="A6" s="37"/>
      <c r="B6" s="38" t="s">
        <v>58</v>
      </c>
      <c r="C6" s="35"/>
      <c r="D6" s="35"/>
      <c r="E6" s="35"/>
      <c r="F6" s="35"/>
      <c r="G6" s="35"/>
      <c r="H6" s="38"/>
    </row>
    <row r="7" spans="1:20" customFormat="1" ht="17.25" customHeight="1" x14ac:dyDescent="0.25">
      <c r="A7" s="37"/>
      <c r="B7" s="37"/>
      <c r="C7" s="35"/>
      <c r="D7" s="35"/>
      <c r="E7" s="35"/>
      <c r="F7" s="35"/>
      <c r="G7" s="35"/>
      <c r="H7" s="38"/>
    </row>
    <row r="8" spans="1:20" customFormat="1" ht="17.25" customHeight="1" x14ac:dyDescent="0.25">
      <c r="A8" s="37"/>
      <c r="B8" s="39" t="s">
        <v>67</v>
      </c>
      <c r="C8" s="35"/>
      <c r="D8" s="35"/>
      <c r="E8" s="35"/>
      <c r="F8" s="35"/>
      <c r="G8" s="35"/>
      <c r="H8" s="38"/>
    </row>
    <row r="9" spans="1:20" customFormat="1" ht="17.25" customHeight="1" x14ac:dyDescent="0.25">
      <c r="A9" s="37"/>
      <c r="B9" s="25" t="s">
        <v>57</v>
      </c>
      <c r="D9" s="36"/>
      <c r="E9" s="35"/>
      <c r="F9" s="35"/>
      <c r="G9" s="35"/>
      <c r="H9" s="38"/>
    </row>
    <row r="10" spans="1:20" customFormat="1" ht="17.25" customHeight="1" x14ac:dyDescent="0.25">
      <c r="A10" s="37"/>
      <c r="B10" s="37"/>
      <c r="C10" s="120"/>
      <c r="D10" s="120"/>
      <c r="E10" s="120"/>
      <c r="F10" s="120"/>
      <c r="G10" s="120"/>
      <c r="H10" s="38"/>
    </row>
    <row r="11" spans="1:20" customFormat="1" ht="11.25" customHeight="1" x14ac:dyDescent="0.25">
      <c r="A11" s="40"/>
      <c r="B11" s="40"/>
      <c r="C11" s="119" t="s">
        <v>5</v>
      </c>
      <c r="D11" s="119"/>
      <c r="E11" s="119"/>
      <c r="F11" s="119"/>
      <c r="G11" s="119"/>
      <c r="H11" s="41"/>
    </row>
    <row r="12" spans="1:20" customFormat="1" ht="11.25" customHeight="1" x14ac:dyDescent="0.25">
      <c r="A12" s="40"/>
      <c r="B12" s="40"/>
      <c r="C12" s="35"/>
      <c r="D12" s="35"/>
      <c r="E12" s="35"/>
      <c r="F12" s="35"/>
      <c r="G12" s="35"/>
      <c r="H12" s="41"/>
    </row>
    <row r="13" spans="1:20" customFormat="1" ht="18" x14ac:dyDescent="0.25">
      <c r="A13" s="40"/>
      <c r="B13" s="138" t="s">
        <v>64</v>
      </c>
      <c r="C13" s="138"/>
      <c r="D13" s="138"/>
      <c r="E13" s="138"/>
      <c r="F13" s="138"/>
      <c r="G13" s="138"/>
      <c r="H13" s="41"/>
    </row>
    <row r="14" spans="1:20" customFormat="1" ht="11.25" customHeight="1" x14ac:dyDescent="0.25">
      <c r="A14" s="40"/>
      <c r="B14" s="67"/>
      <c r="C14" s="66"/>
      <c r="D14" s="66"/>
      <c r="E14" s="66"/>
      <c r="F14" s="66"/>
      <c r="G14" s="66"/>
      <c r="H14" s="41"/>
    </row>
    <row r="15" spans="1:20" customFormat="1" ht="35.25" customHeight="1" x14ac:dyDescent="0.25">
      <c r="A15" s="42"/>
      <c r="B15" s="141" t="s">
        <v>126</v>
      </c>
      <c r="C15" s="141"/>
      <c r="D15" s="141"/>
      <c r="E15" s="141"/>
      <c r="F15" s="141"/>
      <c r="G15" s="141"/>
      <c r="H15" s="24"/>
      <c r="O15" s="24" t="s">
        <v>6</v>
      </c>
      <c r="P15" s="24" t="s">
        <v>3</v>
      </c>
      <c r="Q15" s="24" t="s">
        <v>3</v>
      </c>
      <c r="R15" s="24" t="s">
        <v>3</v>
      </c>
      <c r="S15" s="24" t="s">
        <v>3</v>
      </c>
      <c r="T15" s="24" t="s">
        <v>3</v>
      </c>
    </row>
    <row r="16" spans="1:20" customFormat="1" ht="13.5" customHeight="1" x14ac:dyDescent="0.25">
      <c r="A16" s="43"/>
      <c r="B16" s="128" t="s">
        <v>7</v>
      </c>
      <c r="C16" s="128"/>
      <c r="D16" s="128"/>
      <c r="E16" s="128"/>
      <c r="F16" s="128"/>
      <c r="G16" s="128"/>
      <c r="H16" s="44"/>
    </row>
    <row r="17" spans="1:23" customFormat="1" ht="9.75" customHeight="1" x14ac:dyDescent="0.25">
      <c r="A17" s="37"/>
      <c r="B17" s="37"/>
      <c r="C17" s="38"/>
      <c r="D17" s="45"/>
      <c r="E17" s="45"/>
      <c r="F17" s="45"/>
      <c r="G17" s="46"/>
      <c r="H17" s="46"/>
    </row>
    <row r="18" spans="1:23" customFormat="1" ht="15" x14ac:dyDescent="0.25">
      <c r="A18" s="47"/>
      <c r="B18" s="129" t="s">
        <v>65</v>
      </c>
      <c r="C18" s="129"/>
      <c r="D18" s="129"/>
      <c r="E18" s="129"/>
      <c r="F18" s="129"/>
      <c r="G18" s="129"/>
      <c r="H18" s="35"/>
    </row>
    <row r="19" spans="1:23" customFormat="1" ht="9.75" customHeight="1" x14ac:dyDescent="0.25">
      <c r="A19" s="37"/>
      <c r="B19" s="37"/>
      <c r="C19" s="38"/>
      <c r="D19" s="35"/>
      <c r="E19" s="35"/>
      <c r="F19" s="35"/>
      <c r="G19" s="35"/>
      <c r="H19" s="35"/>
    </row>
    <row r="20" spans="1:23" customFormat="1" ht="16.5" customHeight="1" x14ac:dyDescent="0.25">
      <c r="A20" s="135" t="s">
        <v>8</v>
      </c>
      <c r="B20" s="135" t="s">
        <v>9</v>
      </c>
      <c r="C20" s="131" t="s">
        <v>10</v>
      </c>
      <c r="D20" s="130" t="s">
        <v>56</v>
      </c>
      <c r="E20" s="130"/>
      <c r="F20" s="130"/>
      <c r="G20" s="130"/>
      <c r="H20" s="130" t="s">
        <v>55</v>
      </c>
    </row>
    <row r="21" spans="1:23" customFormat="1" ht="50.25" customHeight="1" x14ac:dyDescent="0.25">
      <c r="A21" s="136"/>
      <c r="B21" s="136"/>
      <c r="C21" s="139"/>
      <c r="D21" s="131" t="s">
        <v>11</v>
      </c>
      <c r="E21" s="131" t="s">
        <v>12</v>
      </c>
      <c r="F21" s="131" t="s">
        <v>13</v>
      </c>
      <c r="G21" s="133" t="s">
        <v>14</v>
      </c>
      <c r="H21" s="130"/>
    </row>
    <row r="22" spans="1:23" customFormat="1" ht="3.75" customHeight="1" x14ac:dyDescent="0.25">
      <c r="A22" s="137"/>
      <c r="B22" s="137"/>
      <c r="C22" s="132"/>
      <c r="D22" s="132"/>
      <c r="E22" s="132"/>
      <c r="F22" s="132"/>
      <c r="G22" s="134"/>
      <c r="H22" s="130"/>
    </row>
    <row r="23" spans="1:23" customFormat="1" ht="15" x14ac:dyDescent="0.25">
      <c r="A23" s="48">
        <v>1</v>
      </c>
      <c r="B23" s="48">
        <v>2</v>
      </c>
      <c r="C23" s="49">
        <v>3</v>
      </c>
      <c r="D23" s="49">
        <v>4</v>
      </c>
      <c r="E23" s="49">
        <v>5</v>
      </c>
      <c r="F23" s="49">
        <v>6</v>
      </c>
      <c r="G23" s="49">
        <v>7</v>
      </c>
      <c r="H23" s="49">
        <v>8</v>
      </c>
    </row>
    <row r="24" spans="1:23" customFormat="1" ht="15" x14ac:dyDescent="0.25">
      <c r="A24" s="123" t="s">
        <v>15</v>
      </c>
      <c r="B24" s="124"/>
      <c r="C24" s="124"/>
      <c r="D24" s="124"/>
      <c r="E24" s="124"/>
      <c r="F24" s="124"/>
      <c r="G24" s="124"/>
      <c r="H24" s="125"/>
      <c r="U24" s="26" t="s">
        <v>15</v>
      </c>
    </row>
    <row r="25" spans="1:23" customFormat="1" ht="15" x14ac:dyDescent="0.25">
      <c r="A25" s="48" t="s">
        <v>16</v>
      </c>
      <c r="B25" s="50" t="s">
        <v>17</v>
      </c>
      <c r="C25" s="51" t="s">
        <v>68</v>
      </c>
      <c r="D25" s="68">
        <v>6255576.0300000003</v>
      </c>
      <c r="E25" s="53"/>
      <c r="F25" s="53"/>
      <c r="G25" s="53"/>
      <c r="H25" s="68">
        <v>6255576.0300000003</v>
      </c>
      <c r="U25" s="26"/>
    </row>
    <row r="26" spans="1:23" customFormat="1" ht="23.25" x14ac:dyDescent="0.25">
      <c r="A26" s="54"/>
      <c r="B26" s="121" t="s">
        <v>18</v>
      </c>
      <c r="C26" s="122"/>
      <c r="D26" s="69">
        <v>6255576.0300000003</v>
      </c>
      <c r="E26" s="56"/>
      <c r="F26" s="57"/>
      <c r="G26" s="57"/>
      <c r="H26" s="70">
        <v>6255576.0300000003</v>
      </c>
      <c r="U26" s="26"/>
      <c r="V26" s="27" t="s">
        <v>18</v>
      </c>
    </row>
    <row r="27" spans="1:23" customFormat="1" ht="15" x14ac:dyDescent="0.25">
      <c r="A27" s="123" t="s">
        <v>19</v>
      </c>
      <c r="B27" s="124"/>
      <c r="C27" s="124"/>
      <c r="D27" s="124"/>
      <c r="E27" s="124"/>
      <c r="F27" s="124"/>
      <c r="G27" s="124"/>
      <c r="H27" s="125"/>
      <c r="U27" s="26" t="s">
        <v>19</v>
      </c>
      <c r="V27" s="27"/>
    </row>
    <row r="28" spans="1:23" customFormat="1" ht="15" x14ac:dyDescent="0.25">
      <c r="A28" s="54"/>
      <c r="B28" s="126" t="s">
        <v>20</v>
      </c>
      <c r="C28" s="127"/>
      <c r="D28" s="69">
        <v>6255576.0300000003</v>
      </c>
      <c r="E28" s="56"/>
      <c r="F28" s="57"/>
      <c r="G28" s="57"/>
      <c r="H28" s="70">
        <v>6255576.0300000003</v>
      </c>
      <c r="U28" s="26"/>
      <c r="V28" s="27"/>
      <c r="W28" s="28" t="s">
        <v>20</v>
      </c>
    </row>
    <row r="29" spans="1:23" customFormat="1" ht="15" x14ac:dyDescent="0.25">
      <c r="A29" s="123" t="s">
        <v>21</v>
      </c>
      <c r="B29" s="124"/>
      <c r="C29" s="124"/>
      <c r="D29" s="124"/>
      <c r="E29" s="124"/>
      <c r="F29" s="124"/>
      <c r="G29" s="124"/>
      <c r="H29" s="125"/>
      <c r="U29" s="26" t="s">
        <v>21</v>
      </c>
      <c r="V29" s="27"/>
      <c r="W29" s="28"/>
    </row>
    <row r="30" spans="1:23" customFormat="1" ht="15" x14ac:dyDescent="0.25">
      <c r="A30" s="54"/>
      <c r="B30" s="126" t="s">
        <v>22</v>
      </c>
      <c r="C30" s="127"/>
      <c r="D30" s="69">
        <v>6255576.0300000003</v>
      </c>
      <c r="E30" s="56"/>
      <c r="F30" s="57"/>
      <c r="G30" s="57"/>
      <c r="H30" s="70">
        <v>6255576.0300000003</v>
      </c>
      <c r="U30" s="26"/>
      <c r="V30" s="27"/>
      <c r="W30" s="28" t="s">
        <v>22</v>
      </c>
    </row>
    <row r="31" spans="1:23" customFormat="1" ht="15" x14ac:dyDescent="0.25">
      <c r="A31" s="123" t="s">
        <v>23</v>
      </c>
      <c r="B31" s="124"/>
      <c r="C31" s="124"/>
      <c r="D31" s="124"/>
      <c r="E31" s="124"/>
      <c r="F31" s="124"/>
      <c r="G31" s="124"/>
      <c r="H31" s="125"/>
      <c r="U31" s="26" t="s">
        <v>23</v>
      </c>
      <c r="V31" s="27"/>
      <c r="W31" s="28"/>
    </row>
    <row r="32" spans="1:23" customFormat="1" ht="15" x14ac:dyDescent="0.25">
      <c r="A32" s="48" t="s">
        <v>59</v>
      </c>
      <c r="B32" s="50"/>
      <c r="C32" s="51" t="s">
        <v>60</v>
      </c>
      <c r="D32" s="53"/>
      <c r="E32" s="53"/>
      <c r="F32" s="53"/>
      <c r="G32" s="59">
        <v>24794.5</v>
      </c>
      <c r="H32" s="59">
        <v>24794.5</v>
      </c>
      <c r="U32" s="26"/>
      <c r="V32" s="27"/>
      <c r="W32" s="28"/>
    </row>
    <row r="33" spans="1:23" customFormat="1" ht="15" x14ac:dyDescent="0.25">
      <c r="A33" s="54"/>
      <c r="B33" s="121" t="s">
        <v>24</v>
      </c>
      <c r="C33" s="122"/>
      <c r="D33" s="56"/>
      <c r="E33" s="56"/>
      <c r="F33" s="57"/>
      <c r="G33" s="61">
        <v>24794.5</v>
      </c>
      <c r="H33" s="61">
        <v>24794.5</v>
      </c>
      <c r="U33" s="26"/>
      <c r="V33" s="27" t="s">
        <v>24</v>
      </c>
      <c r="W33" s="28"/>
    </row>
    <row r="34" spans="1:23" customFormat="1" ht="15" x14ac:dyDescent="0.25">
      <c r="A34" s="54"/>
      <c r="B34" s="126" t="s">
        <v>25</v>
      </c>
      <c r="C34" s="127"/>
      <c r="D34" s="69">
        <v>6255576.0300000003</v>
      </c>
      <c r="E34" s="56"/>
      <c r="F34" s="57"/>
      <c r="G34" s="61">
        <v>24794.5</v>
      </c>
      <c r="H34" s="70">
        <v>6280370.5300000003</v>
      </c>
      <c r="U34" s="26"/>
      <c r="V34" s="27"/>
      <c r="W34" s="28" t="s">
        <v>25</v>
      </c>
    </row>
    <row r="35" spans="1:23" customFormat="1" ht="48.75" x14ac:dyDescent="0.25">
      <c r="A35" s="123" t="s">
        <v>26</v>
      </c>
      <c r="B35" s="124"/>
      <c r="C35" s="124"/>
      <c r="D35" s="124"/>
      <c r="E35" s="124"/>
      <c r="F35" s="124"/>
      <c r="G35" s="124"/>
      <c r="H35" s="125"/>
      <c r="U35" s="26" t="s">
        <v>26</v>
      </c>
      <c r="V35" s="27"/>
      <c r="W35" s="28"/>
    </row>
    <row r="36" spans="1:23" customFormat="1" ht="15" x14ac:dyDescent="0.25">
      <c r="A36" s="48" t="s">
        <v>61</v>
      </c>
      <c r="B36" s="50"/>
      <c r="C36" s="51" t="s">
        <v>62</v>
      </c>
      <c r="D36" s="53"/>
      <c r="E36" s="53"/>
      <c r="F36" s="53"/>
      <c r="G36" s="52">
        <v>36210</v>
      </c>
      <c r="H36" s="52">
        <v>36210</v>
      </c>
      <c r="U36" s="26"/>
      <c r="V36" s="27"/>
      <c r="W36" s="28"/>
    </row>
    <row r="37" spans="1:23" customFormat="1" ht="113.25" x14ac:dyDescent="0.25">
      <c r="A37" s="54"/>
      <c r="B37" s="121" t="s">
        <v>27</v>
      </c>
      <c r="C37" s="122"/>
      <c r="D37" s="56"/>
      <c r="E37" s="56"/>
      <c r="F37" s="57"/>
      <c r="G37" s="58">
        <v>36210</v>
      </c>
      <c r="H37" s="58">
        <v>36210</v>
      </c>
      <c r="U37" s="26"/>
      <c r="V37" s="27" t="s">
        <v>27</v>
      </c>
      <c r="W37" s="28"/>
    </row>
    <row r="38" spans="1:23" customFormat="1" ht="15" x14ac:dyDescent="0.25">
      <c r="A38" s="54"/>
      <c r="B38" s="126" t="s">
        <v>28</v>
      </c>
      <c r="C38" s="127"/>
      <c r="D38" s="69">
        <v>6255576.0300000003</v>
      </c>
      <c r="E38" s="56"/>
      <c r="F38" s="57"/>
      <c r="G38" s="61">
        <v>61004.5</v>
      </c>
      <c r="H38" s="70">
        <v>6316580.5300000003</v>
      </c>
      <c r="U38" s="26"/>
      <c r="V38" s="27"/>
      <c r="W38" s="28" t="s">
        <v>28</v>
      </c>
    </row>
    <row r="39" spans="1:23" customFormat="1" ht="15" x14ac:dyDescent="0.25">
      <c r="A39" s="123" t="s">
        <v>29</v>
      </c>
      <c r="B39" s="124"/>
      <c r="C39" s="124"/>
      <c r="D39" s="124"/>
      <c r="E39" s="124"/>
      <c r="F39" s="124"/>
      <c r="G39" s="124"/>
      <c r="H39" s="125"/>
      <c r="U39" s="26" t="s">
        <v>29</v>
      </c>
      <c r="V39" s="27"/>
      <c r="W39" s="28"/>
    </row>
    <row r="40" spans="1:23" customFormat="1" ht="15" x14ac:dyDescent="0.25">
      <c r="A40" s="54"/>
      <c r="B40" s="126" t="s">
        <v>30</v>
      </c>
      <c r="C40" s="127"/>
      <c r="D40" s="69">
        <v>6255576.0300000003</v>
      </c>
      <c r="E40" s="56"/>
      <c r="F40" s="57"/>
      <c r="G40" s="61">
        <v>61004.5</v>
      </c>
      <c r="H40" s="70">
        <v>6316580.5300000003</v>
      </c>
      <c r="U40" s="26"/>
      <c r="V40" s="27"/>
      <c r="W40" s="28" t="s">
        <v>30</v>
      </c>
    </row>
    <row r="41" spans="1:23" customFormat="1" ht="15" x14ac:dyDescent="0.25">
      <c r="A41" s="123" t="s">
        <v>31</v>
      </c>
      <c r="B41" s="124"/>
      <c r="C41" s="124"/>
      <c r="D41" s="124"/>
      <c r="E41" s="124"/>
      <c r="F41" s="124"/>
      <c r="G41" s="124"/>
      <c r="H41" s="125"/>
      <c r="U41" s="26" t="s">
        <v>31</v>
      </c>
      <c r="V41" s="27"/>
      <c r="W41" s="28"/>
    </row>
    <row r="42" spans="1:23" customFormat="1" ht="15" x14ac:dyDescent="0.25">
      <c r="A42" s="48" t="s">
        <v>16</v>
      </c>
      <c r="B42" s="50" t="s">
        <v>32</v>
      </c>
      <c r="C42" s="51" t="s">
        <v>33</v>
      </c>
      <c r="D42" s="68">
        <v>1251115.21</v>
      </c>
      <c r="E42" s="53"/>
      <c r="F42" s="53"/>
      <c r="G42" s="59">
        <v>12200.9</v>
      </c>
      <c r="H42" s="68">
        <v>1263316.1100000001</v>
      </c>
      <c r="U42" s="26"/>
      <c r="V42" s="27"/>
      <c r="W42" s="28"/>
    </row>
    <row r="43" spans="1:23" customFormat="1" ht="15" x14ac:dyDescent="0.25">
      <c r="A43" s="54"/>
      <c r="B43" s="121" t="s">
        <v>34</v>
      </c>
      <c r="C43" s="122"/>
      <c r="D43" s="69">
        <v>1251115.21</v>
      </c>
      <c r="E43" s="56"/>
      <c r="F43" s="57"/>
      <c r="G43" s="61">
        <v>12200.9</v>
      </c>
      <c r="H43" s="70">
        <v>1263316.1100000001</v>
      </c>
      <c r="U43" s="26"/>
      <c r="V43" s="27" t="s">
        <v>34</v>
      </c>
      <c r="W43" s="28"/>
    </row>
    <row r="44" spans="1:23" customFormat="1" ht="15" x14ac:dyDescent="0.25">
      <c r="A44" s="54"/>
      <c r="B44" s="126" t="s">
        <v>35</v>
      </c>
      <c r="C44" s="127"/>
      <c r="D44" s="69">
        <v>7506691.2400000002</v>
      </c>
      <c r="E44" s="56"/>
      <c r="F44" s="57"/>
      <c r="G44" s="61">
        <v>73205.399999999994</v>
      </c>
      <c r="H44" s="70">
        <v>7579896.6399999997</v>
      </c>
      <c r="U44" s="26"/>
      <c r="V44" s="27"/>
      <c r="W44" s="28" t="s">
        <v>35</v>
      </c>
    </row>
    <row r="47" spans="1:23" customFormat="1" ht="15" x14ac:dyDescent="0.25">
      <c r="A47" s="62" t="s">
        <v>54</v>
      </c>
      <c r="B47" s="37"/>
      <c r="D47" s="63"/>
      <c r="E47" s="63"/>
      <c r="F47" s="63" t="s">
        <v>50</v>
      </c>
      <c r="G47" s="63"/>
      <c r="H47" s="63"/>
    </row>
    <row r="48" spans="1:23" customFormat="1" ht="15" x14ac:dyDescent="0.25">
      <c r="A48" s="37"/>
      <c r="B48" s="37"/>
      <c r="C48" s="64"/>
      <c r="D48" s="64" t="s">
        <v>51</v>
      </c>
      <c r="E48" s="64"/>
      <c r="F48" s="64"/>
      <c r="G48" s="64"/>
      <c r="H48" s="64"/>
    </row>
    <row r="49" spans="1:8" customFormat="1" ht="15" x14ac:dyDescent="0.25">
      <c r="A49" s="62" t="s">
        <v>53</v>
      </c>
      <c r="B49" s="37"/>
      <c r="D49" s="63"/>
      <c r="E49" s="63"/>
      <c r="F49" s="63" t="s">
        <v>50</v>
      </c>
      <c r="G49" s="63"/>
      <c r="H49" s="63"/>
    </row>
    <row r="50" spans="1:8" customFormat="1" ht="15" x14ac:dyDescent="0.25">
      <c r="A50" s="37"/>
      <c r="B50" s="37"/>
      <c r="C50" s="64"/>
      <c r="D50" s="64" t="s">
        <v>51</v>
      </c>
      <c r="E50" s="64"/>
      <c r="F50" s="64"/>
      <c r="G50" s="64"/>
      <c r="H50" s="64"/>
    </row>
    <row r="51" spans="1:8" customFormat="1" ht="15" x14ac:dyDescent="0.25">
      <c r="A51" s="62" t="s">
        <v>52</v>
      </c>
      <c r="B51" s="37"/>
      <c r="C51" s="65"/>
      <c r="D51" s="65"/>
      <c r="E51" s="65"/>
      <c r="F51" s="65" t="s">
        <v>50</v>
      </c>
      <c r="G51" s="65"/>
      <c r="H51" s="65"/>
    </row>
    <row r="52" spans="1:8" customFormat="1" ht="15" x14ac:dyDescent="0.25">
      <c r="A52" s="37"/>
      <c r="B52" s="37"/>
      <c r="C52" s="34"/>
      <c r="D52" s="64" t="s">
        <v>51</v>
      </c>
      <c r="E52" s="64"/>
      <c r="F52" s="64"/>
      <c r="G52" s="64"/>
      <c r="H52" s="64"/>
    </row>
    <row r="53" spans="1:8" customFormat="1" ht="15" x14ac:dyDescent="0.25">
      <c r="A53" s="62" t="s">
        <v>1</v>
      </c>
      <c r="B53" s="37"/>
      <c r="C53" s="65"/>
      <c r="D53" s="65"/>
      <c r="E53" s="65"/>
      <c r="F53" s="65" t="s">
        <v>50</v>
      </c>
      <c r="G53" s="65"/>
      <c r="H53" s="65"/>
    </row>
    <row r="54" spans="1:8" customFormat="1" ht="15" x14ac:dyDescent="0.25">
      <c r="A54" s="37"/>
      <c r="B54" s="37"/>
      <c r="C54" s="119" t="s">
        <v>49</v>
      </c>
      <c r="D54" s="119"/>
      <c r="E54" s="119"/>
      <c r="F54" s="119"/>
      <c r="G54" s="64"/>
      <c r="H54" s="64"/>
    </row>
    <row r="56" spans="1:8" customFormat="1" ht="15" x14ac:dyDescent="0.25">
      <c r="C56" s="32"/>
    </row>
  </sheetData>
  <mergeCells count="35">
    <mergeCell ref="B40:C40"/>
    <mergeCell ref="A41:H41"/>
    <mergeCell ref="B43:C43"/>
    <mergeCell ref="B44:C44"/>
    <mergeCell ref="C54:F54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5261C-A23C-4887-8D7A-800C75A6E1CF}">
  <dimension ref="A1:D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20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103</v>
      </c>
      <c r="C6" s="21">
        <f>C26/1000</f>
        <v>8982.783121821949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48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08" t="s">
        <v>38</v>
      </c>
      <c r="C12" s="108"/>
    </row>
    <row r="13" spans="1:3" ht="15" x14ac:dyDescent="0.2">
      <c r="A13" s="3"/>
      <c r="B13" s="3"/>
      <c r="C13" s="3"/>
    </row>
    <row r="14" spans="1:3" ht="42" customHeight="1" x14ac:dyDescent="0.2">
      <c r="A14" s="3"/>
      <c r="B14" s="140" t="s">
        <v>126</v>
      </c>
      <c r="C14" s="140"/>
    </row>
    <row r="15" spans="1:3" ht="15" x14ac:dyDescent="0.2">
      <c r="A15" s="4"/>
      <c r="B15" s="109" t="s">
        <v>7</v>
      </c>
      <c r="C15" s="109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8</v>
      </c>
      <c r="B18" s="11" t="s">
        <v>39</v>
      </c>
      <c r="C18" s="14" t="s">
        <v>105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40</v>
      </c>
      <c r="C20" s="71">
        <v>6316580.5300000003</v>
      </c>
      <c r="D20" s="22"/>
    </row>
    <row r="21" spans="1:4" x14ac:dyDescent="0.2">
      <c r="A21" s="9">
        <v>1.1000000000000001</v>
      </c>
      <c r="B21" s="13" t="s">
        <v>41</v>
      </c>
      <c r="C21" s="72">
        <v>6255576.0300000003</v>
      </c>
      <c r="D21" s="23"/>
    </row>
    <row r="22" spans="1:4" x14ac:dyDescent="0.2">
      <c r="A22" s="9">
        <v>1.2</v>
      </c>
      <c r="B22" s="13" t="s">
        <v>42</v>
      </c>
      <c r="C22" s="72">
        <v>0</v>
      </c>
      <c r="D22" s="23"/>
    </row>
    <row r="23" spans="1:4" x14ac:dyDescent="0.2">
      <c r="A23" s="9">
        <v>1.3</v>
      </c>
      <c r="B23" s="13" t="s">
        <v>43</v>
      </c>
      <c r="C23" s="72">
        <v>61004.5</v>
      </c>
      <c r="D23" s="23"/>
    </row>
    <row r="24" spans="1:4" x14ac:dyDescent="0.2">
      <c r="A24" s="9">
        <v>2</v>
      </c>
      <c r="B24" s="13" t="s">
        <v>44</v>
      </c>
      <c r="C24" s="72">
        <v>7579896.6399999997</v>
      </c>
    </row>
    <row r="25" spans="1:4" x14ac:dyDescent="0.2">
      <c r="A25" s="9">
        <v>2.1</v>
      </c>
      <c r="B25" s="13" t="s">
        <v>45</v>
      </c>
      <c r="C25" s="73">
        <v>1263316.1100000001</v>
      </c>
    </row>
    <row r="26" spans="1:4" ht="24" x14ac:dyDescent="0.2">
      <c r="A26" s="9">
        <v>3</v>
      </c>
      <c r="B26" s="13" t="s">
        <v>46</v>
      </c>
      <c r="C26" s="74">
        <v>8982783.1218219493</v>
      </c>
      <c r="D26" s="75"/>
    </row>
    <row r="27" spans="1:4" ht="22.5" customHeight="1" x14ac:dyDescent="0.2">
      <c r="A27" s="3"/>
      <c r="C27" s="31"/>
    </row>
    <row r="28" spans="1:4" ht="25.5" customHeight="1" x14ac:dyDescent="0.2">
      <c r="A28" s="110" t="s">
        <v>47</v>
      </c>
      <c r="B28" s="110"/>
      <c r="C28" s="110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79B20-672C-4B9A-9405-ED13CC79DDD6}">
  <sheetPr>
    <pageSetUpPr fitToPage="1"/>
  </sheetPr>
  <dimension ref="A1:W56"/>
  <sheetViews>
    <sheetView topLeftCell="A4" workbookViewId="0">
      <selection activeCell="B15" sqref="B15:G15"/>
    </sheetView>
  </sheetViews>
  <sheetFormatPr defaultColWidth="9.140625" defaultRowHeight="11.25" customHeight="1" x14ac:dyDescent="0.2"/>
  <cols>
    <col min="1" max="1" width="6.7109375" style="25" customWidth="1"/>
    <col min="2" max="2" width="20.140625" style="25" customWidth="1"/>
    <col min="3" max="3" width="32.7109375" style="29" customWidth="1"/>
    <col min="4" max="8" width="14" style="29" customWidth="1"/>
    <col min="9" max="9" width="9.140625" style="29"/>
    <col min="10" max="14" width="88.7109375" style="30" hidden="1" customWidth="1"/>
    <col min="15" max="20" width="108.85546875" style="30" hidden="1" customWidth="1"/>
    <col min="21" max="21" width="129.5703125" style="30" hidden="1" customWidth="1"/>
    <col min="22" max="23" width="52.85546875" style="30" hidden="1" customWidth="1"/>
    <col min="24" max="16384" width="9.140625" style="29"/>
  </cols>
  <sheetData>
    <row r="1" spans="1:20" customFormat="1" ht="15" x14ac:dyDescent="0.25">
      <c r="H1" s="36" t="s">
        <v>0</v>
      </c>
    </row>
    <row r="2" spans="1:20" customFormat="1" ht="15" x14ac:dyDescent="0.25">
      <c r="A2" s="37"/>
      <c r="B2" s="37"/>
      <c r="C2" s="38"/>
      <c r="D2" s="38"/>
      <c r="E2" s="38"/>
      <c r="F2" s="38"/>
      <c r="G2" s="38"/>
      <c r="H2" s="36"/>
    </row>
    <row r="3" spans="1:20" customFormat="1" ht="15" x14ac:dyDescent="0.25">
      <c r="A3" s="37"/>
      <c r="B3" s="37"/>
      <c r="C3" s="38"/>
      <c r="D3" s="38"/>
      <c r="E3" s="38"/>
      <c r="F3" s="38"/>
      <c r="G3" s="38"/>
      <c r="H3" s="36"/>
    </row>
    <row r="4" spans="1:20" customFormat="1" ht="15" x14ac:dyDescent="0.25">
      <c r="A4" s="37"/>
      <c r="B4" s="37" t="s">
        <v>1</v>
      </c>
      <c r="C4" s="118" t="s">
        <v>2</v>
      </c>
      <c r="D4" s="118"/>
      <c r="E4" s="118"/>
      <c r="F4" s="118"/>
      <c r="G4" s="118"/>
      <c r="H4" s="38"/>
      <c r="J4" s="24" t="s">
        <v>2</v>
      </c>
      <c r="K4" s="24" t="s">
        <v>3</v>
      </c>
      <c r="L4" s="24" t="s">
        <v>3</v>
      </c>
      <c r="M4" s="24" t="s">
        <v>3</v>
      </c>
      <c r="N4" s="24" t="s">
        <v>3</v>
      </c>
    </row>
    <row r="5" spans="1:20" customFormat="1" ht="10.5" customHeight="1" x14ac:dyDescent="0.25">
      <c r="A5" s="37"/>
      <c r="B5" s="37"/>
      <c r="C5" s="119" t="s">
        <v>4</v>
      </c>
      <c r="D5" s="119"/>
      <c r="E5" s="119"/>
      <c r="F5" s="119"/>
      <c r="G5" s="119"/>
      <c r="H5" s="38"/>
    </row>
    <row r="6" spans="1:20" customFormat="1" ht="17.25" customHeight="1" x14ac:dyDescent="0.25">
      <c r="A6" s="37"/>
      <c r="B6" s="38" t="s">
        <v>58</v>
      </c>
      <c r="C6" s="35"/>
      <c r="D6" s="35"/>
      <c r="E6" s="35"/>
      <c r="F6" s="35"/>
      <c r="G6" s="35"/>
      <c r="H6" s="38"/>
    </row>
    <row r="7" spans="1:20" customFormat="1" ht="17.25" customHeight="1" x14ac:dyDescent="0.25">
      <c r="A7" s="37"/>
      <c r="B7" s="37"/>
      <c r="C7" s="35"/>
      <c r="D7" s="35"/>
      <c r="E7" s="35"/>
      <c r="F7" s="35"/>
      <c r="G7" s="35"/>
      <c r="H7" s="38"/>
    </row>
    <row r="8" spans="1:20" customFormat="1" ht="17.25" customHeight="1" x14ac:dyDescent="0.25">
      <c r="A8" s="37"/>
      <c r="B8" s="39" t="s">
        <v>69</v>
      </c>
      <c r="C8" s="35"/>
      <c r="D8" s="35"/>
      <c r="E8" s="35"/>
      <c r="F8" s="35"/>
      <c r="G8" s="35"/>
      <c r="H8" s="38"/>
    </row>
    <row r="9" spans="1:20" customFormat="1" ht="17.25" customHeight="1" x14ac:dyDescent="0.25">
      <c r="A9" s="37"/>
      <c r="B9" s="25" t="s">
        <v>57</v>
      </c>
      <c r="D9" s="36"/>
      <c r="E9" s="35"/>
      <c r="F9" s="35"/>
      <c r="G9" s="35"/>
      <c r="H9" s="38"/>
    </row>
    <row r="10" spans="1:20" customFormat="1" ht="17.25" customHeight="1" x14ac:dyDescent="0.25">
      <c r="A10" s="37"/>
      <c r="B10" s="37"/>
      <c r="C10" s="120"/>
      <c r="D10" s="120"/>
      <c r="E10" s="120"/>
      <c r="F10" s="120"/>
      <c r="G10" s="120"/>
      <c r="H10" s="38"/>
    </row>
    <row r="11" spans="1:20" customFormat="1" ht="11.25" customHeight="1" x14ac:dyDescent="0.25">
      <c r="A11" s="40"/>
      <c r="B11" s="40"/>
      <c r="C11" s="119" t="s">
        <v>5</v>
      </c>
      <c r="D11" s="119"/>
      <c r="E11" s="119"/>
      <c r="F11" s="119"/>
      <c r="G11" s="119"/>
      <c r="H11" s="41"/>
    </row>
    <row r="12" spans="1:20" customFormat="1" ht="11.25" customHeight="1" x14ac:dyDescent="0.25">
      <c r="A12" s="40"/>
      <c r="B12" s="40"/>
      <c r="C12" s="35"/>
      <c r="D12" s="35"/>
      <c r="E12" s="35"/>
      <c r="F12" s="35"/>
      <c r="G12" s="35"/>
      <c r="H12" s="41"/>
    </row>
    <row r="13" spans="1:20" customFormat="1" ht="18" x14ac:dyDescent="0.25">
      <c r="A13" s="40"/>
      <c r="B13" s="138" t="s">
        <v>64</v>
      </c>
      <c r="C13" s="138"/>
      <c r="D13" s="138"/>
      <c r="E13" s="138"/>
      <c r="F13" s="138"/>
      <c r="G13" s="138"/>
      <c r="H13" s="41"/>
    </row>
    <row r="14" spans="1:20" customFormat="1" ht="11.25" customHeight="1" x14ac:dyDescent="0.25">
      <c r="A14" s="40"/>
      <c r="B14" s="67"/>
      <c r="C14" s="66"/>
      <c r="D14" s="66"/>
      <c r="E14" s="66"/>
      <c r="F14" s="66"/>
      <c r="G14" s="66"/>
      <c r="H14" s="41"/>
    </row>
    <row r="15" spans="1:20" customFormat="1" ht="35.25" customHeight="1" x14ac:dyDescent="0.25">
      <c r="A15" s="42"/>
      <c r="B15" s="141" t="s">
        <v>126</v>
      </c>
      <c r="C15" s="141"/>
      <c r="D15" s="141"/>
      <c r="E15" s="141"/>
      <c r="F15" s="141"/>
      <c r="G15" s="141"/>
      <c r="H15" s="24"/>
      <c r="O15" s="24" t="s">
        <v>6</v>
      </c>
      <c r="P15" s="24" t="s">
        <v>3</v>
      </c>
      <c r="Q15" s="24" t="s">
        <v>3</v>
      </c>
      <c r="R15" s="24" t="s">
        <v>3</v>
      </c>
      <c r="S15" s="24" t="s">
        <v>3</v>
      </c>
      <c r="T15" s="24" t="s">
        <v>3</v>
      </c>
    </row>
    <row r="16" spans="1:20" customFormat="1" ht="13.5" customHeight="1" x14ac:dyDescent="0.25">
      <c r="A16" s="43"/>
      <c r="B16" s="128" t="s">
        <v>7</v>
      </c>
      <c r="C16" s="128"/>
      <c r="D16" s="128"/>
      <c r="E16" s="128"/>
      <c r="F16" s="128"/>
      <c r="G16" s="128"/>
      <c r="H16" s="44"/>
    </row>
    <row r="17" spans="1:23" customFormat="1" ht="9.75" customHeight="1" x14ac:dyDescent="0.25">
      <c r="A17" s="37"/>
      <c r="B17" s="37"/>
      <c r="C17" s="38"/>
      <c r="D17" s="45"/>
      <c r="E17" s="45"/>
      <c r="F17" s="45"/>
      <c r="G17" s="46"/>
      <c r="H17" s="46"/>
    </row>
    <row r="18" spans="1:23" customFormat="1" ht="15" x14ac:dyDescent="0.25">
      <c r="A18" s="47"/>
      <c r="B18" s="129" t="s">
        <v>65</v>
      </c>
      <c r="C18" s="129"/>
      <c r="D18" s="129"/>
      <c r="E18" s="129"/>
      <c r="F18" s="129"/>
      <c r="G18" s="129"/>
      <c r="H18" s="35"/>
    </row>
    <row r="19" spans="1:23" customFormat="1" ht="9.75" customHeight="1" x14ac:dyDescent="0.25">
      <c r="A19" s="37"/>
      <c r="B19" s="37"/>
      <c r="C19" s="38"/>
      <c r="D19" s="35"/>
      <c r="E19" s="35"/>
      <c r="F19" s="35"/>
      <c r="G19" s="35"/>
      <c r="H19" s="35"/>
    </row>
    <row r="20" spans="1:23" customFormat="1" ht="16.5" customHeight="1" x14ac:dyDescent="0.25">
      <c r="A20" s="135" t="s">
        <v>8</v>
      </c>
      <c r="B20" s="135" t="s">
        <v>9</v>
      </c>
      <c r="C20" s="131" t="s">
        <v>10</v>
      </c>
      <c r="D20" s="130" t="s">
        <v>56</v>
      </c>
      <c r="E20" s="130"/>
      <c r="F20" s="130"/>
      <c r="G20" s="130"/>
      <c r="H20" s="130" t="s">
        <v>55</v>
      </c>
    </row>
    <row r="21" spans="1:23" customFormat="1" ht="50.25" customHeight="1" x14ac:dyDescent="0.25">
      <c r="A21" s="136"/>
      <c r="B21" s="136"/>
      <c r="C21" s="139"/>
      <c r="D21" s="131" t="s">
        <v>11</v>
      </c>
      <c r="E21" s="131" t="s">
        <v>12</v>
      </c>
      <c r="F21" s="131" t="s">
        <v>13</v>
      </c>
      <c r="G21" s="133" t="s">
        <v>14</v>
      </c>
      <c r="H21" s="130"/>
    </row>
    <row r="22" spans="1:23" customFormat="1" ht="3.75" customHeight="1" x14ac:dyDescent="0.25">
      <c r="A22" s="137"/>
      <c r="B22" s="137"/>
      <c r="C22" s="132"/>
      <c r="D22" s="132"/>
      <c r="E22" s="132"/>
      <c r="F22" s="132"/>
      <c r="G22" s="134"/>
      <c r="H22" s="130"/>
    </row>
    <row r="23" spans="1:23" customFormat="1" ht="15" x14ac:dyDescent="0.25">
      <c r="A23" s="48">
        <v>1</v>
      </c>
      <c r="B23" s="48">
        <v>2</v>
      </c>
      <c r="C23" s="49">
        <v>3</v>
      </c>
      <c r="D23" s="49">
        <v>4</v>
      </c>
      <c r="E23" s="49">
        <v>5</v>
      </c>
      <c r="F23" s="49">
        <v>6</v>
      </c>
      <c r="G23" s="49">
        <v>7</v>
      </c>
      <c r="H23" s="49">
        <v>8</v>
      </c>
    </row>
    <row r="24" spans="1:23" customFormat="1" ht="15" x14ac:dyDescent="0.25">
      <c r="A24" s="123" t="s">
        <v>15</v>
      </c>
      <c r="B24" s="124"/>
      <c r="C24" s="124"/>
      <c r="D24" s="124"/>
      <c r="E24" s="124"/>
      <c r="F24" s="124"/>
      <c r="G24" s="124"/>
      <c r="H24" s="125"/>
      <c r="U24" s="26" t="s">
        <v>15</v>
      </c>
    </row>
    <row r="25" spans="1:23" customFormat="1" ht="15" x14ac:dyDescent="0.25">
      <c r="A25" s="48" t="s">
        <v>16</v>
      </c>
      <c r="B25" s="50" t="s">
        <v>17</v>
      </c>
      <c r="C25" s="51" t="s">
        <v>70</v>
      </c>
      <c r="D25" s="59">
        <v>2581169.7999999998</v>
      </c>
      <c r="E25" s="53"/>
      <c r="F25" s="53"/>
      <c r="G25" s="53"/>
      <c r="H25" s="59">
        <v>2581169.7999999998</v>
      </c>
      <c r="U25" s="26"/>
    </row>
    <row r="26" spans="1:23" customFormat="1" ht="23.25" x14ac:dyDescent="0.25">
      <c r="A26" s="54"/>
      <c r="B26" s="121" t="s">
        <v>18</v>
      </c>
      <c r="C26" s="122"/>
      <c r="D26" s="60">
        <v>2581169.7999999998</v>
      </c>
      <c r="E26" s="56"/>
      <c r="F26" s="57"/>
      <c r="G26" s="57"/>
      <c r="H26" s="61">
        <v>2581169.7999999998</v>
      </c>
      <c r="U26" s="26"/>
      <c r="V26" s="27" t="s">
        <v>18</v>
      </c>
    </row>
    <row r="27" spans="1:23" customFormat="1" ht="15" x14ac:dyDescent="0.25">
      <c r="A27" s="123" t="s">
        <v>19</v>
      </c>
      <c r="B27" s="124"/>
      <c r="C27" s="124"/>
      <c r="D27" s="124"/>
      <c r="E27" s="124"/>
      <c r="F27" s="124"/>
      <c r="G27" s="124"/>
      <c r="H27" s="125"/>
      <c r="U27" s="26" t="s">
        <v>19</v>
      </c>
      <c r="V27" s="27"/>
    </row>
    <row r="28" spans="1:23" customFormat="1" ht="15" x14ac:dyDescent="0.25">
      <c r="A28" s="54"/>
      <c r="B28" s="126" t="s">
        <v>20</v>
      </c>
      <c r="C28" s="127"/>
      <c r="D28" s="60">
        <v>2581169.7999999998</v>
      </c>
      <c r="E28" s="56"/>
      <c r="F28" s="57"/>
      <c r="G28" s="57"/>
      <c r="H28" s="61">
        <v>2581169.7999999998</v>
      </c>
      <c r="U28" s="26"/>
      <c r="V28" s="27"/>
      <c r="W28" s="28" t="s">
        <v>20</v>
      </c>
    </row>
    <row r="29" spans="1:23" customFormat="1" ht="15" x14ac:dyDescent="0.25">
      <c r="A29" s="123" t="s">
        <v>21</v>
      </c>
      <c r="B29" s="124"/>
      <c r="C29" s="124"/>
      <c r="D29" s="124"/>
      <c r="E29" s="124"/>
      <c r="F29" s="124"/>
      <c r="G29" s="124"/>
      <c r="H29" s="125"/>
      <c r="U29" s="26" t="s">
        <v>21</v>
      </c>
      <c r="V29" s="27"/>
      <c r="W29" s="28"/>
    </row>
    <row r="30" spans="1:23" customFormat="1" ht="15" x14ac:dyDescent="0.25">
      <c r="A30" s="54"/>
      <c r="B30" s="126" t="s">
        <v>22</v>
      </c>
      <c r="C30" s="127"/>
      <c r="D30" s="60">
        <v>2581169.7999999998</v>
      </c>
      <c r="E30" s="56"/>
      <c r="F30" s="57"/>
      <c r="G30" s="57"/>
      <c r="H30" s="61">
        <v>2581169.7999999998</v>
      </c>
      <c r="U30" s="26"/>
      <c r="V30" s="27"/>
      <c r="W30" s="28" t="s">
        <v>22</v>
      </c>
    </row>
    <row r="31" spans="1:23" customFormat="1" ht="15" x14ac:dyDescent="0.25">
      <c r="A31" s="123" t="s">
        <v>23</v>
      </c>
      <c r="B31" s="124"/>
      <c r="C31" s="124"/>
      <c r="D31" s="124"/>
      <c r="E31" s="124"/>
      <c r="F31" s="124"/>
      <c r="G31" s="124"/>
      <c r="H31" s="125"/>
      <c r="U31" s="26" t="s">
        <v>23</v>
      </c>
      <c r="V31" s="27"/>
      <c r="W31" s="28"/>
    </row>
    <row r="32" spans="1:23" customFormat="1" ht="15" x14ac:dyDescent="0.25">
      <c r="A32" s="48" t="s">
        <v>59</v>
      </c>
      <c r="B32" s="50"/>
      <c r="C32" s="51" t="s">
        <v>60</v>
      </c>
      <c r="D32" s="53"/>
      <c r="E32" s="53"/>
      <c r="F32" s="53"/>
      <c r="G32" s="53"/>
      <c r="H32" s="53"/>
      <c r="U32" s="26"/>
      <c r="V32" s="27"/>
      <c r="W32" s="28"/>
    </row>
    <row r="33" spans="1:23" customFormat="1" ht="15" x14ac:dyDescent="0.25">
      <c r="A33" s="54"/>
      <c r="B33" s="121" t="s">
        <v>24</v>
      </c>
      <c r="C33" s="122"/>
      <c r="D33" s="56"/>
      <c r="E33" s="56"/>
      <c r="F33" s="57"/>
      <c r="G33" s="57"/>
      <c r="H33" s="57"/>
      <c r="U33" s="26"/>
      <c r="V33" s="27" t="s">
        <v>24</v>
      </c>
      <c r="W33" s="28"/>
    </row>
    <row r="34" spans="1:23" customFormat="1" ht="15" x14ac:dyDescent="0.25">
      <c r="A34" s="54"/>
      <c r="B34" s="126" t="s">
        <v>25</v>
      </c>
      <c r="C34" s="127"/>
      <c r="D34" s="60">
        <v>2581169.7999999998</v>
      </c>
      <c r="E34" s="56"/>
      <c r="F34" s="57"/>
      <c r="G34" s="57"/>
      <c r="H34" s="61">
        <v>2581169.7999999998</v>
      </c>
      <c r="U34" s="26"/>
      <c r="V34" s="27"/>
      <c r="W34" s="28" t="s">
        <v>25</v>
      </c>
    </row>
    <row r="35" spans="1:23" customFormat="1" ht="48.75" x14ac:dyDescent="0.25">
      <c r="A35" s="123" t="s">
        <v>26</v>
      </c>
      <c r="B35" s="124"/>
      <c r="C35" s="124"/>
      <c r="D35" s="124"/>
      <c r="E35" s="124"/>
      <c r="F35" s="124"/>
      <c r="G35" s="124"/>
      <c r="H35" s="125"/>
      <c r="U35" s="26" t="s">
        <v>26</v>
      </c>
      <c r="V35" s="27"/>
      <c r="W35" s="28"/>
    </row>
    <row r="36" spans="1:23" customFormat="1" ht="15" x14ac:dyDescent="0.25">
      <c r="A36" s="48" t="s">
        <v>61</v>
      </c>
      <c r="B36" s="50"/>
      <c r="C36" s="51" t="s">
        <v>62</v>
      </c>
      <c r="D36" s="53"/>
      <c r="E36" s="53"/>
      <c r="F36" s="53"/>
      <c r="G36" s="53"/>
      <c r="H36" s="53"/>
      <c r="U36" s="26"/>
      <c r="V36" s="27"/>
      <c r="W36" s="28"/>
    </row>
    <row r="37" spans="1:23" customFormat="1" ht="113.25" x14ac:dyDescent="0.25">
      <c r="A37" s="54"/>
      <c r="B37" s="121" t="s">
        <v>27</v>
      </c>
      <c r="C37" s="122"/>
      <c r="D37" s="56"/>
      <c r="E37" s="56"/>
      <c r="F37" s="57"/>
      <c r="G37" s="57"/>
      <c r="H37" s="57"/>
      <c r="U37" s="26"/>
      <c r="V37" s="27" t="s">
        <v>27</v>
      </c>
      <c r="W37" s="28"/>
    </row>
    <row r="38" spans="1:23" customFormat="1" ht="15" x14ac:dyDescent="0.25">
      <c r="A38" s="54"/>
      <c r="B38" s="126" t="s">
        <v>28</v>
      </c>
      <c r="C38" s="127"/>
      <c r="D38" s="60">
        <v>2581169.7999999998</v>
      </c>
      <c r="E38" s="56"/>
      <c r="F38" s="57"/>
      <c r="G38" s="57"/>
      <c r="H38" s="61">
        <v>2581169.7999999998</v>
      </c>
      <c r="U38" s="26"/>
      <c r="V38" s="27"/>
      <c r="W38" s="28" t="s">
        <v>28</v>
      </c>
    </row>
    <row r="39" spans="1:23" customFormat="1" ht="15" x14ac:dyDescent="0.25">
      <c r="A39" s="123" t="s">
        <v>29</v>
      </c>
      <c r="B39" s="124"/>
      <c r="C39" s="124"/>
      <c r="D39" s="124"/>
      <c r="E39" s="124"/>
      <c r="F39" s="124"/>
      <c r="G39" s="124"/>
      <c r="H39" s="125"/>
      <c r="U39" s="26" t="s">
        <v>29</v>
      </c>
      <c r="V39" s="27"/>
      <c r="W39" s="28"/>
    </row>
    <row r="40" spans="1:23" customFormat="1" ht="15" x14ac:dyDescent="0.25">
      <c r="A40" s="54"/>
      <c r="B40" s="126" t="s">
        <v>30</v>
      </c>
      <c r="C40" s="127"/>
      <c r="D40" s="60">
        <v>2581169.7999999998</v>
      </c>
      <c r="E40" s="56"/>
      <c r="F40" s="57"/>
      <c r="G40" s="57"/>
      <c r="H40" s="61">
        <v>2581169.7999999998</v>
      </c>
      <c r="U40" s="26"/>
      <c r="V40" s="27"/>
      <c r="W40" s="28" t="s">
        <v>30</v>
      </c>
    </row>
    <row r="41" spans="1:23" customFormat="1" ht="15" x14ac:dyDescent="0.25">
      <c r="A41" s="123" t="s">
        <v>31</v>
      </c>
      <c r="B41" s="124"/>
      <c r="C41" s="124"/>
      <c r="D41" s="124"/>
      <c r="E41" s="124"/>
      <c r="F41" s="124"/>
      <c r="G41" s="124"/>
      <c r="H41" s="125"/>
      <c r="U41" s="26" t="s">
        <v>31</v>
      </c>
      <c r="V41" s="27"/>
      <c r="W41" s="28"/>
    </row>
    <row r="42" spans="1:23" customFormat="1" ht="15" x14ac:dyDescent="0.25">
      <c r="A42" s="48" t="s">
        <v>16</v>
      </c>
      <c r="B42" s="50" t="s">
        <v>32</v>
      </c>
      <c r="C42" s="51" t="s">
        <v>33</v>
      </c>
      <c r="D42" s="68">
        <v>516233.96</v>
      </c>
      <c r="E42" s="53"/>
      <c r="F42" s="53"/>
      <c r="G42" s="53"/>
      <c r="H42" s="68">
        <v>516233.96</v>
      </c>
      <c r="U42" s="26"/>
      <c r="V42" s="27"/>
      <c r="W42" s="28"/>
    </row>
    <row r="43" spans="1:23" customFormat="1" ht="15" x14ac:dyDescent="0.25">
      <c r="A43" s="54"/>
      <c r="B43" s="121" t="s">
        <v>34</v>
      </c>
      <c r="C43" s="122"/>
      <c r="D43" s="69">
        <v>516233.96</v>
      </c>
      <c r="E43" s="56"/>
      <c r="F43" s="57"/>
      <c r="G43" s="57"/>
      <c r="H43" s="70">
        <v>516233.96</v>
      </c>
      <c r="U43" s="26"/>
      <c r="V43" s="27" t="s">
        <v>34</v>
      </c>
      <c r="W43" s="28"/>
    </row>
    <row r="44" spans="1:23" customFormat="1" ht="15" x14ac:dyDescent="0.25">
      <c r="A44" s="54"/>
      <c r="B44" s="126" t="s">
        <v>35</v>
      </c>
      <c r="C44" s="127"/>
      <c r="D44" s="69">
        <v>3097403.76</v>
      </c>
      <c r="E44" s="56"/>
      <c r="F44" s="57"/>
      <c r="G44" s="57"/>
      <c r="H44" s="70">
        <v>3097403.76</v>
      </c>
      <c r="U44" s="26"/>
      <c r="V44" s="27"/>
      <c r="W44" s="28" t="s">
        <v>35</v>
      </c>
    </row>
    <row r="47" spans="1:23" customFormat="1" ht="15" x14ac:dyDescent="0.25">
      <c r="A47" s="62" t="s">
        <v>54</v>
      </c>
      <c r="B47" s="37"/>
      <c r="D47" s="63"/>
      <c r="E47" s="63"/>
      <c r="F47" s="63" t="s">
        <v>50</v>
      </c>
      <c r="G47" s="63"/>
      <c r="H47" s="63"/>
    </row>
    <row r="48" spans="1:23" customFormat="1" ht="15" x14ac:dyDescent="0.25">
      <c r="A48" s="37"/>
      <c r="B48" s="37"/>
      <c r="C48" s="64"/>
      <c r="D48" s="64" t="s">
        <v>51</v>
      </c>
      <c r="E48" s="64"/>
      <c r="F48" s="64"/>
      <c r="G48" s="64"/>
      <c r="H48" s="64"/>
    </row>
    <row r="49" spans="1:8" customFormat="1" ht="15" x14ac:dyDescent="0.25">
      <c r="A49" s="62" t="s">
        <v>53</v>
      </c>
      <c r="B49" s="37"/>
      <c r="D49" s="63"/>
      <c r="E49" s="63"/>
      <c r="F49" s="63" t="s">
        <v>50</v>
      </c>
      <c r="G49" s="63"/>
      <c r="H49" s="63"/>
    </row>
    <row r="50" spans="1:8" customFormat="1" ht="15" x14ac:dyDescent="0.25">
      <c r="A50" s="37"/>
      <c r="B50" s="37"/>
      <c r="C50" s="64"/>
      <c r="D50" s="64" t="s">
        <v>51</v>
      </c>
      <c r="E50" s="64"/>
      <c r="F50" s="64"/>
      <c r="G50" s="64"/>
      <c r="H50" s="64"/>
    </row>
    <row r="51" spans="1:8" customFormat="1" ht="15" x14ac:dyDescent="0.25">
      <c r="A51" s="62" t="s">
        <v>52</v>
      </c>
      <c r="B51" s="37"/>
      <c r="C51" s="65"/>
      <c r="D51" s="65"/>
      <c r="E51" s="65"/>
      <c r="F51" s="65" t="s">
        <v>50</v>
      </c>
      <c r="G51" s="65"/>
      <c r="H51" s="65"/>
    </row>
    <row r="52" spans="1:8" customFormat="1" ht="15" x14ac:dyDescent="0.25">
      <c r="A52" s="37"/>
      <c r="B52" s="37"/>
      <c r="C52" s="34"/>
      <c r="D52" s="64" t="s">
        <v>51</v>
      </c>
      <c r="E52" s="64"/>
      <c r="F52" s="64"/>
      <c r="G52" s="64"/>
      <c r="H52" s="64"/>
    </row>
    <row r="53" spans="1:8" customFormat="1" ht="15" x14ac:dyDescent="0.25">
      <c r="A53" s="62" t="s">
        <v>1</v>
      </c>
      <c r="B53" s="37"/>
      <c r="C53" s="65"/>
      <c r="D53" s="65"/>
      <c r="E53" s="65"/>
      <c r="F53" s="65" t="s">
        <v>50</v>
      </c>
      <c r="G53" s="65"/>
      <c r="H53" s="65"/>
    </row>
    <row r="54" spans="1:8" customFormat="1" ht="15" x14ac:dyDescent="0.25">
      <c r="A54" s="37"/>
      <c r="B54" s="37"/>
      <c r="C54" s="119" t="s">
        <v>49</v>
      </c>
      <c r="D54" s="119"/>
      <c r="E54" s="119"/>
      <c r="F54" s="119"/>
      <c r="G54" s="64"/>
      <c r="H54" s="64"/>
    </row>
    <row r="56" spans="1:8" customFormat="1" ht="15" x14ac:dyDescent="0.25">
      <c r="C56" s="32"/>
    </row>
  </sheetData>
  <mergeCells count="35">
    <mergeCell ref="B40:C40"/>
    <mergeCell ref="A41:H41"/>
    <mergeCell ref="B43:C43"/>
    <mergeCell ref="B44:C44"/>
    <mergeCell ref="C54:F54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D0A10-AB44-41AC-9AFE-530E9F691690}">
  <dimension ref="A1:D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20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104</v>
      </c>
      <c r="C6" s="21">
        <f>C26/1000</f>
        <v>3832.1804465047248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48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08" t="s">
        <v>38</v>
      </c>
      <c r="C12" s="108"/>
    </row>
    <row r="13" spans="1:3" ht="15" x14ac:dyDescent="0.2">
      <c r="A13" s="3"/>
      <c r="B13" s="3"/>
      <c r="C13" s="3"/>
    </row>
    <row r="14" spans="1:3" ht="42" customHeight="1" x14ac:dyDescent="0.2">
      <c r="A14" s="3"/>
      <c r="B14" s="140" t="s">
        <v>126</v>
      </c>
      <c r="C14" s="140"/>
    </row>
    <row r="15" spans="1:3" ht="15" x14ac:dyDescent="0.2">
      <c r="A15" s="4"/>
      <c r="B15" s="109" t="s">
        <v>7</v>
      </c>
      <c r="C15" s="109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8</v>
      </c>
      <c r="B18" s="11" t="s">
        <v>39</v>
      </c>
      <c r="C18" s="14" t="s">
        <v>105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40</v>
      </c>
      <c r="C20" s="71">
        <v>2581169.7999999998</v>
      </c>
      <c r="D20" s="22"/>
    </row>
    <row r="21" spans="1:4" x14ac:dyDescent="0.2">
      <c r="A21" s="9">
        <v>1.1000000000000001</v>
      </c>
      <c r="B21" s="13" t="s">
        <v>41</v>
      </c>
      <c r="C21" s="72">
        <v>2581169.7999999998</v>
      </c>
      <c r="D21" s="23"/>
    </row>
    <row r="22" spans="1:4" x14ac:dyDescent="0.2">
      <c r="A22" s="9">
        <v>1.2</v>
      </c>
      <c r="B22" s="13" t="s">
        <v>42</v>
      </c>
      <c r="C22" s="72">
        <v>0</v>
      </c>
      <c r="D22" s="23"/>
    </row>
    <row r="23" spans="1:4" x14ac:dyDescent="0.2">
      <c r="A23" s="9">
        <v>1.3</v>
      </c>
      <c r="B23" s="13" t="s">
        <v>43</v>
      </c>
      <c r="C23" s="72">
        <v>0</v>
      </c>
      <c r="D23" s="23"/>
    </row>
    <row r="24" spans="1:4" x14ac:dyDescent="0.2">
      <c r="A24" s="9">
        <v>2</v>
      </c>
      <c r="B24" s="13" t="s">
        <v>44</v>
      </c>
      <c r="C24" s="72">
        <v>3097403.76</v>
      </c>
    </row>
    <row r="25" spans="1:4" x14ac:dyDescent="0.2">
      <c r="A25" s="9">
        <v>2.1</v>
      </c>
      <c r="B25" s="13" t="s">
        <v>45</v>
      </c>
      <c r="C25" s="73">
        <v>516233.96</v>
      </c>
    </row>
    <row r="26" spans="1:4" ht="24" x14ac:dyDescent="0.2">
      <c r="A26" s="9">
        <v>3</v>
      </c>
      <c r="B26" s="13" t="s">
        <v>46</v>
      </c>
      <c r="C26" s="74">
        <v>3832180.4465047247</v>
      </c>
      <c r="D26" s="75"/>
    </row>
    <row r="27" spans="1:4" ht="22.5" customHeight="1" x14ac:dyDescent="0.2">
      <c r="A27" s="3"/>
      <c r="C27" s="31"/>
    </row>
    <row r="28" spans="1:4" ht="25.5" customHeight="1" x14ac:dyDescent="0.2">
      <c r="A28" s="110" t="s">
        <v>47</v>
      </c>
      <c r="B28" s="110"/>
      <c r="C28" s="110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B5477-FFEA-41AF-AB42-C356E3FCECCF}">
  <sheetPr>
    <pageSetUpPr fitToPage="1"/>
  </sheetPr>
  <dimension ref="A1:W56"/>
  <sheetViews>
    <sheetView topLeftCell="A7" workbookViewId="0">
      <selection activeCell="B15" sqref="B15:G15"/>
    </sheetView>
  </sheetViews>
  <sheetFormatPr defaultColWidth="9.140625" defaultRowHeight="11.25" customHeight="1" x14ac:dyDescent="0.2"/>
  <cols>
    <col min="1" max="1" width="6.7109375" style="25" customWidth="1"/>
    <col min="2" max="2" width="20.140625" style="25" customWidth="1"/>
    <col min="3" max="3" width="32.7109375" style="29" customWidth="1"/>
    <col min="4" max="8" width="14" style="29" customWidth="1"/>
    <col min="9" max="9" width="9.140625" style="29"/>
    <col min="10" max="14" width="88.7109375" style="30" hidden="1" customWidth="1"/>
    <col min="15" max="20" width="108.85546875" style="30" hidden="1" customWidth="1"/>
    <col min="21" max="21" width="129.5703125" style="30" hidden="1" customWidth="1"/>
    <col min="22" max="23" width="52.85546875" style="30" hidden="1" customWidth="1"/>
    <col min="24" max="16384" width="9.140625" style="29"/>
  </cols>
  <sheetData>
    <row r="1" spans="1:20" customFormat="1" ht="15" x14ac:dyDescent="0.25">
      <c r="H1" s="36" t="s">
        <v>0</v>
      </c>
    </row>
    <row r="2" spans="1:20" customFormat="1" ht="15" x14ac:dyDescent="0.25">
      <c r="A2" s="37"/>
      <c r="B2" s="37"/>
      <c r="C2" s="38"/>
      <c r="D2" s="38"/>
      <c r="E2" s="38"/>
      <c r="F2" s="38"/>
      <c r="G2" s="38"/>
      <c r="H2" s="36"/>
    </row>
    <row r="3" spans="1:20" customFormat="1" ht="15" x14ac:dyDescent="0.25">
      <c r="A3" s="37"/>
      <c r="B3" s="37"/>
      <c r="C3" s="38"/>
      <c r="D3" s="38"/>
      <c r="E3" s="38"/>
      <c r="F3" s="38"/>
      <c r="G3" s="38"/>
      <c r="H3" s="36"/>
    </row>
    <row r="4" spans="1:20" customFormat="1" ht="15" x14ac:dyDescent="0.25">
      <c r="A4" s="37"/>
      <c r="B4" s="37" t="s">
        <v>1</v>
      </c>
      <c r="C4" s="118" t="s">
        <v>2</v>
      </c>
      <c r="D4" s="118"/>
      <c r="E4" s="118"/>
      <c r="F4" s="118"/>
      <c r="G4" s="118"/>
      <c r="H4" s="38"/>
      <c r="J4" s="24" t="s">
        <v>2</v>
      </c>
      <c r="K4" s="24" t="s">
        <v>3</v>
      </c>
      <c r="L4" s="24" t="s">
        <v>3</v>
      </c>
      <c r="M4" s="24" t="s">
        <v>3</v>
      </c>
      <c r="N4" s="24" t="s">
        <v>3</v>
      </c>
    </row>
    <row r="5" spans="1:20" customFormat="1" ht="10.5" customHeight="1" x14ac:dyDescent="0.25">
      <c r="A5" s="37"/>
      <c r="B5" s="37"/>
      <c r="C5" s="119" t="s">
        <v>4</v>
      </c>
      <c r="D5" s="119"/>
      <c r="E5" s="119"/>
      <c r="F5" s="119"/>
      <c r="G5" s="119"/>
      <c r="H5" s="38"/>
    </row>
    <row r="6" spans="1:20" customFormat="1" ht="17.25" customHeight="1" x14ac:dyDescent="0.25">
      <c r="A6" s="37"/>
      <c r="B6" s="38" t="s">
        <v>58</v>
      </c>
      <c r="C6" s="35"/>
      <c r="D6" s="35"/>
      <c r="E6" s="35"/>
      <c r="F6" s="35"/>
      <c r="G6" s="35"/>
      <c r="H6" s="38"/>
    </row>
    <row r="7" spans="1:20" customFormat="1" ht="17.25" customHeight="1" x14ac:dyDescent="0.25">
      <c r="A7" s="37"/>
      <c r="B7" s="37"/>
      <c r="C7" s="35"/>
      <c r="D7" s="35"/>
      <c r="E7" s="35"/>
      <c r="F7" s="35"/>
      <c r="G7" s="35"/>
      <c r="H7" s="38"/>
    </row>
    <row r="8" spans="1:20" customFormat="1" ht="17.25" customHeight="1" x14ac:dyDescent="0.25">
      <c r="A8" s="37"/>
      <c r="B8" s="39" t="s">
        <v>71</v>
      </c>
      <c r="C8" s="35"/>
      <c r="D8" s="35"/>
      <c r="E8" s="35"/>
      <c r="F8" s="35"/>
      <c r="G8" s="35"/>
      <c r="H8" s="38"/>
    </row>
    <row r="9" spans="1:20" customFormat="1" ht="17.25" customHeight="1" x14ac:dyDescent="0.25">
      <c r="A9" s="37"/>
      <c r="B9" s="25" t="s">
        <v>57</v>
      </c>
      <c r="D9" s="36"/>
      <c r="E9" s="35"/>
      <c r="F9" s="35"/>
      <c r="G9" s="35"/>
      <c r="H9" s="38"/>
    </row>
    <row r="10" spans="1:20" customFormat="1" ht="17.25" customHeight="1" x14ac:dyDescent="0.25">
      <c r="A10" s="37"/>
      <c r="B10" s="37"/>
      <c r="C10" s="120"/>
      <c r="D10" s="120"/>
      <c r="E10" s="120"/>
      <c r="F10" s="120"/>
      <c r="G10" s="120"/>
      <c r="H10" s="38"/>
    </row>
    <row r="11" spans="1:20" customFormat="1" ht="11.25" customHeight="1" x14ac:dyDescent="0.25">
      <c r="A11" s="40"/>
      <c r="B11" s="40"/>
      <c r="C11" s="119" t="s">
        <v>5</v>
      </c>
      <c r="D11" s="119"/>
      <c r="E11" s="119"/>
      <c r="F11" s="119"/>
      <c r="G11" s="119"/>
      <c r="H11" s="41"/>
    </row>
    <row r="12" spans="1:20" customFormat="1" ht="11.25" customHeight="1" x14ac:dyDescent="0.25">
      <c r="A12" s="40"/>
      <c r="B12" s="40"/>
      <c r="C12" s="35"/>
      <c r="D12" s="35"/>
      <c r="E12" s="35"/>
      <c r="F12" s="35"/>
      <c r="G12" s="35"/>
      <c r="H12" s="41"/>
    </row>
    <row r="13" spans="1:20" customFormat="1" ht="18" x14ac:dyDescent="0.25">
      <c r="A13" s="40"/>
      <c r="B13" s="138" t="s">
        <v>64</v>
      </c>
      <c r="C13" s="138"/>
      <c r="D13" s="138"/>
      <c r="E13" s="138"/>
      <c r="F13" s="138"/>
      <c r="G13" s="138"/>
      <c r="H13" s="41"/>
    </row>
    <row r="14" spans="1:20" customFormat="1" ht="11.25" customHeight="1" x14ac:dyDescent="0.25">
      <c r="A14" s="40"/>
      <c r="B14" s="67"/>
      <c r="C14" s="66"/>
      <c r="D14" s="66"/>
      <c r="E14" s="66"/>
      <c r="F14" s="66"/>
      <c r="G14" s="66"/>
      <c r="H14" s="41"/>
    </row>
    <row r="15" spans="1:20" customFormat="1" ht="35.25" customHeight="1" x14ac:dyDescent="0.25">
      <c r="A15" s="42"/>
      <c r="B15" s="141" t="s">
        <v>126</v>
      </c>
      <c r="C15" s="141"/>
      <c r="D15" s="141"/>
      <c r="E15" s="141"/>
      <c r="F15" s="141"/>
      <c r="G15" s="141"/>
      <c r="H15" s="24"/>
      <c r="O15" s="24" t="s">
        <v>6</v>
      </c>
      <c r="P15" s="24" t="s">
        <v>3</v>
      </c>
      <c r="Q15" s="24" t="s">
        <v>3</v>
      </c>
      <c r="R15" s="24" t="s">
        <v>3</v>
      </c>
      <c r="S15" s="24" t="s">
        <v>3</v>
      </c>
      <c r="T15" s="24" t="s">
        <v>3</v>
      </c>
    </row>
    <row r="16" spans="1:20" customFormat="1" ht="13.5" customHeight="1" x14ac:dyDescent="0.25">
      <c r="A16" s="43"/>
      <c r="B16" s="128" t="s">
        <v>7</v>
      </c>
      <c r="C16" s="128"/>
      <c r="D16" s="128"/>
      <c r="E16" s="128"/>
      <c r="F16" s="128"/>
      <c r="G16" s="128"/>
      <c r="H16" s="44"/>
    </row>
    <row r="17" spans="1:23" customFormat="1" ht="9.75" customHeight="1" x14ac:dyDescent="0.25">
      <c r="A17" s="37"/>
      <c r="B17" s="37"/>
      <c r="C17" s="38"/>
      <c r="D17" s="45"/>
      <c r="E17" s="45"/>
      <c r="F17" s="45"/>
      <c r="G17" s="46"/>
      <c r="H17" s="46"/>
    </row>
    <row r="18" spans="1:23" customFormat="1" ht="15" x14ac:dyDescent="0.25">
      <c r="A18" s="47"/>
      <c r="B18" s="129" t="s">
        <v>65</v>
      </c>
      <c r="C18" s="129"/>
      <c r="D18" s="129"/>
      <c r="E18" s="129"/>
      <c r="F18" s="129"/>
      <c r="G18" s="129"/>
      <c r="H18" s="35"/>
    </row>
    <row r="19" spans="1:23" customFormat="1" ht="9.75" customHeight="1" x14ac:dyDescent="0.25">
      <c r="A19" s="37"/>
      <c r="B19" s="37"/>
      <c r="C19" s="38"/>
      <c r="D19" s="35"/>
      <c r="E19" s="35"/>
      <c r="F19" s="35"/>
      <c r="G19" s="35"/>
      <c r="H19" s="35"/>
    </row>
    <row r="20" spans="1:23" customFormat="1" ht="16.5" customHeight="1" x14ac:dyDescent="0.25">
      <c r="A20" s="135" t="s">
        <v>8</v>
      </c>
      <c r="B20" s="135" t="s">
        <v>9</v>
      </c>
      <c r="C20" s="131" t="s">
        <v>10</v>
      </c>
      <c r="D20" s="130" t="s">
        <v>56</v>
      </c>
      <c r="E20" s="130"/>
      <c r="F20" s="130"/>
      <c r="G20" s="130"/>
      <c r="H20" s="130" t="s">
        <v>55</v>
      </c>
    </row>
    <row r="21" spans="1:23" customFormat="1" ht="50.25" customHeight="1" x14ac:dyDescent="0.25">
      <c r="A21" s="136"/>
      <c r="B21" s="136"/>
      <c r="C21" s="139"/>
      <c r="D21" s="131" t="s">
        <v>11</v>
      </c>
      <c r="E21" s="131" t="s">
        <v>12</v>
      </c>
      <c r="F21" s="131" t="s">
        <v>13</v>
      </c>
      <c r="G21" s="133" t="s">
        <v>14</v>
      </c>
      <c r="H21" s="130"/>
    </row>
    <row r="22" spans="1:23" customFormat="1" ht="3.75" customHeight="1" x14ac:dyDescent="0.25">
      <c r="A22" s="137"/>
      <c r="B22" s="137"/>
      <c r="C22" s="132"/>
      <c r="D22" s="132"/>
      <c r="E22" s="132"/>
      <c r="F22" s="132"/>
      <c r="G22" s="134"/>
      <c r="H22" s="130"/>
    </row>
    <row r="23" spans="1:23" customFormat="1" ht="15" x14ac:dyDescent="0.25">
      <c r="A23" s="48">
        <v>1</v>
      </c>
      <c r="B23" s="48">
        <v>2</v>
      </c>
      <c r="C23" s="49">
        <v>3</v>
      </c>
      <c r="D23" s="49">
        <v>4</v>
      </c>
      <c r="E23" s="49">
        <v>5</v>
      </c>
      <c r="F23" s="49">
        <v>6</v>
      </c>
      <c r="G23" s="49">
        <v>7</v>
      </c>
      <c r="H23" s="49">
        <v>8</v>
      </c>
    </row>
    <row r="24" spans="1:23" customFormat="1" ht="15" x14ac:dyDescent="0.25">
      <c r="A24" s="123" t="s">
        <v>15</v>
      </c>
      <c r="B24" s="124"/>
      <c r="C24" s="124"/>
      <c r="D24" s="124"/>
      <c r="E24" s="124"/>
      <c r="F24" s="124"/>
      <c r="G24" s="124"/>
      <c r="H24" s="125"/>
      <c r="U24" s="26" t="s">
        <v>15</v>
      </c>
    </row>
    <row r="25" spans="1:23" customFormat="1" ht="15" x14ac:dyDescent="0.25">
      <c r="A25" s="48" t="s">
        <v>16</v>
      </c>
      <c r="B25" s="50" t="s">
        <v>17</v>
      </c>
      <c r="C25" s="51" t="s">
        <v>72</v>
      </c>
      <c r="D25" s="68">
        <v>5115409.24</v>
      </c>
      <c r="E25" s="53"/>
      <c r="F25" s="53"/>
      <c r="G25" s="53"/>
      <c r="H25" s="68">
        <v>5115409.24</v>
      </c>
      <c r="U25" s="26"/>
    </row>
    <row r="26" spans="1:23" customFormat="1" ht="23.25" x14ac:dyDescent="0.25">
      <c r="A26" s="54"/>
      <c r="B26" s="121" t="s">
        <v>18</v>
      </c>
      <c r="C26" s="122"/>
      <c r="D26" s="69">
        <v>5115409.24</v>
      </c>
      <c r="E26" s="56"/>
      <c r="F26" s="57"/>
      <c r="G26" s="57"/>
      <c r="H26" s="70">
        <v>5115409.24</v>
      </c>
      <c r="U26" s="26"/>
      <c r="V26" s="27" t="s">
        <v>18</v>
      </c>
    </row>
    <row r="27" spans="1:23" customFormat="1" ht="15" x14ac:dyDescent="0.25">
      <c r="A27" s="123" t="s">
        <v>19</v>
      </c>
      <c r="B27" s="124"/>
      <c r="C27" s="124"/>
      <c r="D27" s="124"/>
      <c r="E27" s="124"/>
      <c r="F27" s="124"/>
      <c r="G27" s="124"/>
      <c r="H27" s="125"/>
      <c r="U27" s="26" t="s">
        <v>19</v>
      </c>
      <c r="V27" s="27"/>
    </row>
    <row r="28" spans="1:23" customFormat="1" ht="15" x14ac:dyDescent="0.25">
      <c r="A28" s="54"/>
      <c r="B28" s="126" t="s">
        <v>20</v>
      </c>
      <c r="C28" s="127"/>
      <c r="D28" s="69">
        <v>5115409.24</v>
      </c>
      <c r="E28" s="56"/>
      <c r="F28" s="57"/>
      <c r="G28" s="57"/>
      <c r="H28" s="70">
        <v>5115409.24</v>
      </c>
      <c r="U28" s="26"/>
      <c r="V28" s="27"/>
      <c r="W28" s="28" t="s">
        <v>20</v>
      </c>
    </row>
    <row r="29" spans="1:23" customFormat="1" ht="15" x14ac:dyDescent="0.25">
      <c r="A29" s="123" t="s">
        <v>21</v>
      </c>
      <c r="B29" s="124"/>
      <c r="C29" s="124"/>
      <c r="D29" s="124"/>
      <c r="E29" s="124"/>
      <c r="F29" s="124"/>
      <c r="G29" s="124"/>
      <c r="H29" s="125"/>
      <c r="U29" s="26" t="s">
        <v>21</v>
      </c>
      <c r="V29" s="27"/>
      <c r="W29" s="28"/>
    </row>
    <row r="30" spans="1:23" customFormat="1" ht="15" x14ac:dyDescent="0.25">
      <c r="A30" s="54"/>
      <c r="B30" s="126" t="s">
        <v>22</v>
      </c>
      <c r="C30" s="127"/>
      <c r="D30" s="69">
        <v>5115409.24</v>
      </c>
      <c r="E30" s="56"/>
      <c r="F30" s="57"/>
      <c r="G30" s="57"/>
      <c r="H30" s="70">
        <v>5115409.24</v>
      </c>
      <c r="U30" s="26"/>
      <c r="V30" s="27"/>
      <c r="W30" s="28" t="s">
        <v>22</v>
      </c>
    </row>
    <row r="31" spans="1:23" customFormat="1" ht="15" x14ac:dyDescent="0.25">
      <c r="A31" s="123" t="s">
        <v>23</v>
      </c>
      <c r="B31" s="124"/>
      <c r="C31" s="124"/>
      <c r="D31" s="124"/>
      <c r="E31" s="124"/>
      <c r="F31" s="124"/>
      <c r="G31" s="124"/>
      <c r="H31" s="125"/>
      <c r="U31" s="26" t="s">
        <v>23</v>
      </c>
      <c r="V31" s="27"/>
      <c r="W31" s="28"/>
    </row>
    <row r="32" spans="1:23" customFormat="1" ht="15" x14ac:dyDescent="0.25">
      <c r="A32" s="48" t="s">
        <v>59</v>
      </c>
      <c r="B32" s="50"/>
      <c r="C32" s="51" t="s">
        <v>60</v>
      </c>
      <c r="D32" s="53"/>
      <c r="E32" s="53"/>
      <c r="F32" s="53"/>
      <c r="G32" s="53"/>
      <c r="H32" s="53"/>
      <c r="U32" s="26"/>
      <c r="V32" s="27"/>
      <c r="W32" s="28"/>
    </row>
    <row r="33" spans="1:23" customFormat="1" ht="15" x14ac:dyDescent="0.25">
      <c r="A33" s="54"/>
      <c r="B33" s="121" t="s">
        <v>24</v>
      </c>
      <c r="C33" s="122"/>
      <c r="D33" s="56"/>
      <c r="E33" s="56"/>
      <c r="F33" s="57"/>
      <c r="G33" s="57"/>
      <c r="H33" s="57"/>
      <c r="U33" s="26"/>
      <c r="V33" s="27" t="s">
        <v>24</v>
      </c>
      <c r="W33" s="28"/>
    </row>
    <row r="34" spans="1:23" customFormat="1" ht="15" x14ac:dyDescent="0.25">
      <c r="A34" s="54"/>
      <c r="B34" s="126" t="s">
        <v>25</v>
      </c>
      <c r="C34" s="127"/>
      <c r="D34" s="69">
        <v>5115409.24</v>
      </c>
      <c r="E34" s="56"/>
      <c r="F34" s="57"/>
      <c r="G34" s="57"/>
      <c r="H34" s="70">
        <v>5115409.24</v>
      </c>
      <c r="U34" s="26"/>
      <c r="V34" s="27"/>
      <c r="W34" s="28" t="s">
        <v>25</v>
      </c>
    </row>
    <row r="35" spans="1:23" customFormat="1" ht="48.75" x14ac:dyDescent="0.25">
      <c r="A35" s="123" t="s">
        <v>26</v>
      </c>
      <c r="B35" s="124"/>
      <c r="C35" s="124"/>
      <c r="D35" s="124"/>
      <c r="E35" s="124"/>
      <c r="F35" s="124"/>
      <c r="G35" s="124"/>
      <c r="H35" s="125"/>
      <c r="U35" s="26" t="s">
        <v>26</v>
      </c>
      <c r="V35" s="27"/>
      <c r="W35" s="28"/>
    </row>
    <row r="36" spans="1:23" customFormat="1" ht="15" x14ac:dyDescent="0.25">
      <c r="A36" s="48" t="s">
        <v>61</v>
      </c>
      <c r="B36" s="50"/>
      <c r="C36" s="51" t="s">
        <v>62</v>
      </c>
      <c r="D36" s="53"/>
      <c r="E36" s="53"/>
      <c r="F36" s="53"/>
      <c r="G36" s="53"/>
      <c r="H36" s="53"/>
      <c r="U36" s="26"/>
      <c r="V36" s="27"/>
      <c r="W36" s="28"/>
    </row>
    <row r="37" spans="1:23" customFormat="1" ht="113.25" x14ac:dyDescent="0.25">
      <c r="A37" s="54"/>
      <c r="B37" s="121" t="s">
        <v>27</v>
      </c>
      <c r="C37" s="122"/>
      <c r="D37" s="56"/>
      <c r="E37" s="56"/>
      <c r="F37" s="57"/>
      <c r="G37" s="57"/>
      <c r="H37" s="57"/>
      <c r="U37" s="26"/>
      <c r="V37" s="27" t="s">
        <v>27</v>
      </c>
      <c r="W37" s="28"/>
    </row>
    <row r="38" spans="1:23" customFormat="1" ht="15" x14ac:dyDescent="0.25">
      <c r="A38" s="54"/>
      <c r="B38" s="126" t="s">
        <v>28</v>
      </c>
      <c r="C38" s="127"/>
      <c r="D38" s="69">
        <v>5115409.24</v>
      </c>
      <c r="E38" s="56"/>
      <c r="F38" s="57"/>
      <c r="G38" s="57"/>
      <c r="H38" s="70">
        <v>5115409.24</v>
      </c>
      <c r="U38" s="26"/>
      <c r="V38" s="27"/>
      <c r="W38" s="28" t="s">
        <v>28</v>
      </c>
    </row>
    <row r="39" spans="1:23" customFormat="1" ht="15" x14ac:dyDescent="0.25">
      <c r="A39" s="123" t="s">
        <v>29</v>
      </c>
      <c r="B39" s="124"/>
      <c r="C39" s="124"/>
      <c r="D39" s="124"/>
      <c r="E39" s="124"/>
      <c r="F39" s="124"/>
      <c r="G39" s="124"/>
      <c r="H39" s="125"/>
      <c r="U39" s="26" t="s">
        <v>29</v>
      </c>
      <c r="V39" s="27"/>
      <c r="W39" s="28"/>
    </row>
    <row r="40" spans="1:23" customFormat="1" ht="15" x14ac:dyDescent="0.25">
      <c r="A40" s="54"/>
      <c r="B40" s="126" t="s">
        <v>30</v>
      </c>
      <c r="C40" s="127"/>
      <c r="D40" s="69">
        <v>5115409.24</v>
      </c>
      <c r="E40" s="56"/>
      <c r="F40" s="57"/>
      <c r="G40" s="57"/>
      <c r="H40" s="70">
        <v>5115409.24</v>
      </c>
      <c r="U40" s="26"/>
      <c r="V40" s="27"/>
      <c r="W40" s="28" t="s">
        <v>30</v>
      </c>
    </row>
    <row r="41" spans="1:23" customFormat="1" ht="15" x14ac:dyDescent="0.25">
      <c r="A41" s="123" t="s">
        <v>31</v>
      </c>
      <c r="B41" s="124"/>
      <c r="C41" s="124"/>
      <c r="D41" s="124"/>
      <c r="E41" s="124"/>
      <c r="F41" s="124"/>
      <c r="G41" s="124"/>
      <c r="H41" s="125"/>
      <c r="U41" s="26" t="s">
        <v>31</v>
      </c>
      <c r="V41" s="27"/>
      <c r="W41" s="28"/>
    </row>
    <row r="42" spans="1:23" customFormat="1" ht="15" x14ac:dyDescent="0.25">
      <c r="A42" s="48" t="s">
        <v>16</v>
      </c>
      <c r="B42" s="50" t="s">
        <v>32</v>
      </c>
      <c r="C42" s="51" t="s">
        <v>33</v>
      </c>
      <c r="D42" s="68">
        <v>1023081.85</v>
      </c>
      <c r="E42" s="53"/>
      <c r="F42" s="53"/>
      <c r="G42" s="53"/>
      <c r="H42" s="68">
        <v>1023081.85</v>
      </c>
      <c r="U42" s="26"/>
      <c r="V42" s="27"/>
      <c r="W42" s="28"/>
    </row>
    <row r="43" spans="1:23" customFormat="1" ht="15" x14ac:dyDescent="0.25">
      <c r="A43" s="54"/>
      <c r="B43" s="121" t="s">
        <v>34</v>
      </c>
      <c r="C43" s="122"/>
      <c r="D43" s="69">
        <v>1023081.85</v>
      </c>
      <c r="E43" s="56"/>
      <c r="F43" s="57"/>
      <c r="G43" s="57"/>
      <c r="H43" s="70">
        <v>1023081.85</v>
      </c>
      <c r="U43" s="26"/>
      <c r="V43" s="27" t="s">
        <v>34</v>
      </c>
      <c r="W43" s="28"/>
    </row>
    <row r="44" spans="1:23" customFormat="1" ht="15" x14ac:dyDescent="0.25">
      <c r="A44" s="54"/>
      <c r="B44" s="126" t="s">
        <v>35</v>
      </c>
      <c r="C44" s="127"/>
      <c r="D44" s="69">
        <v>6138491.0899999999</v>
      </c>
      <c r="E44" s="56"/>
      <c r="F44" s="57"/>
      <c r="G44" s="57"/>
      <c r="H44" s="70">
        <v>6138491.0899999999</v>
      </c>
      <c r="U44" s="26"/>
      <c r="V44" s="27"/>
      <c r="W44" s="28" t="s">
        <v>35</v>
      </c>
    </row>
    <row r="47" spans="1:23" customFormat="1" ht="15" x14ac:dyDescent="0.25">
      <c r="A47" s="62" t="s">
        <v>54</v>
      </c>
      <c r="B47" s="37"/>
      <c r="D47" s="63"/>
      <c r="E47" s="63"/>
      <c r="F47" s="63" t="s">
        <v>50</v>
      </c>
      <c r="G47" s="63"/>
      <c r="H47" s="63"/>
    </row>
    <row r="48" spans="1:23" customFormat="1" ht="15" x14ac:dyDescent="0.25">
      <c r="A48" s="37"/>
      <c r="B48" s="37"/>
      <c r="C48" s="64"/>
      <c r="D48" s="64" t="s">
        <v>51</v>
      </c>
      <c r="E48" s="64"/>
      <c r="F48" s="64"/>
      <c r="G48" s="64"/>
      <c r="H48" s="64"/>
    </row>
    <row r="49" spans="1:8" customFormat="1" ht="15" x14ac:dyDescent="0.25">
      <c r="A49" s="62" t="s">
        <v>53</v>
      </c>
      <c r="B49" s="37"/>
      <c r="D49" s="63"/>
      <c r="E49" s="63"/>
      <c r="F49" s="63" t="s">
        <v>50</v>
      </c>
      <c r="G49" s="63"/>
      <c r="H49" s="63"/>
    </row>
    <row r="50" spans="1:8" customFormat="1" ht="15" x14ac:dyDescent="0.25">
      <c r="A50" s="37"/>
      <c r="B50" s="37"/>
      <c r="C50" s="64"/>
      <c r="D50" s="64" t="s">
        <v>51</v>
      </c>
      <c r="E50" s="64"/>
      <c r="F50" s="64"/>
      <c r="G50" s="64"/>
      <c r="H50" s="64"/>
    </row>
    <row r="51" spans="1:8" customFormat="1" ht="15" x14ac:dyDescent="0.25">
      <c r="A51" s="62" t="s">
        <v>52</v>
      </c>
      <c r="B51" s="37"/>
      <c r="C51" s="65"/>
      <c r="D51" s="65"/>
      <c r="E51" s="65"/>
      <c r="F51" s="65" t="s">
        <v>50</v>
      </c>
      <c r="G51" s="65"/>
      <c r="H51" s="65"/>
    </row>
    <row r="52" spans="1:8" customFormat="1" ht="15" x14ac:dyDescent="0.25">
      <c r="A52" s="37"/>
      <c r="B52" s="37"/>
      <c r="C52" s="34"/>
      <c r="D52" s="64" t="s">
        <v>51</v>
      </c>
      <c r="E52" s="64"/>
      <c r="F52" s="64"/>
      <c r="G52" s="64"/>
      <c r="H52" s="64"/>
    </row>
    <row r="53" spans="1:8" customFormat="1" ht="15" x14ac:dyDescent="0.25">
      <c r="A53" s="62" t="s">
        <v>1</v>
      </c>
      <c r="B53" s="37"/>
      <c r="C53" s="65"/>
      <c r="D53" s="65"/>
      <c r="E53" s="65"/>
      <c r="F53" s="65" t="s">
        <v>50</v>
      </c>
      <c r="G53" s="65"/>
      <c r="H53" s="65"/>
    </row>
    <row r="54" spans="1:8" customFormat="1" ht="15" x14ac:dyDescent="0.25">
      <c r="A54" s="37"/>
      <c r="B54" s="37"/>
      <c r="C54" s="119" t="s">
        <v>49</v>
      </c>
      <c r="D54" s="119"/>
      <c r="E54" s="119"/>
      <c r="F54" s="119"/>
      <c r="G54" s="64"/>
      <c r="H54" s="64"/>
    </row>
    <row r="56" spans="1:8" customFormat="1" ht="15" x14ac:dyDescent="0.25">
      <c r="C56" s="32"/>
    </row>
  </sheetData>
  <mergeCells count="35">
    <mergeCell ref="B40:C40"/>
    <mergeCell ref="A41:H41"/>
    <mergeCell ref="B43:C43"/>
    <mergeCell ref="B44:C44"/>
    <mergeCell ref="C54:F54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BB397-A7DE-4A7C-BA3E-4F4475043DEA}">
  <dimension ref="A1:D54"/>
  <sheetViews>
    <sheetView topLeftCell="A4" zoomScale="90" zoomScaleNormal="90" workbookViewId="0">
      <selection activeCell="C29" sqref="C29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20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106</v>
      </c>
      <c r="C6" s="21">
        <f>C26/1000</f>
        <v>7928.8510224097172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48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08" t="s">
        <v>38</v>
      </c>
      <c r="C12" s="108"/>
    </row>
    <row r="13" spans="1:3" ht="15" x14ac:dyDescent="0.2">
      <c r="A13" s="3"/>
      <c r="B13" s="3"/>
      <c r="C13" s="3"/>
    </row>
    <row r="14" spans="1:3" ht="42" customHeight="1" x14ac:dyDescent="0.2">
      <c r="A14" s="3"/>
      <c r="B14" s="140" t="s">
        <v>126</v>
      </c>
      <c r="C14" s="140"/>
    </row>
    <row r="15" spans="1:3" ht="15" x14ac:dyDescent="0.2">
      <c r="A15" s="4"/>
      <c r="B15" s="109" t="s">
        <v>7</v>
      </c>
      <c r="C15" s="109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8</v>
      </c>
      <c r="B18" s="11" t="s">
        <v>39</v>
      </c>
      <c r="C18" s="14" t="s">
        <v>105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40</v>
      </c>
      <c r="C20" s="71">
        <v>5115409.24</v>
      </c>
      <c r="D20" s="22"/>
    </row>
    <row r="21" spans="1:4" x14ac:dyDescent="0.2">
      <c r="A21" s="9">
        <v>1.1000000000000001</v>
      </c>
      <c r="B21" s="13" t="s">
        <v>41</v>
      </c>
      <c r="C21" s="72">
        <v>5115409.24</v>
      </c>
      <c r="D21" s="23"/>
    </row>
    <row r="22" spans="1:4" x14ac:dyDescent="0.2">
      <c r="A22" s="9">
        <v>1.2</v>
      </c>
      <c r="B22" s="13" t="s">
        <v>42</v>
      </c>
      <c r="C22" s="72">
        <v>0</v>
      </c>
      <c r="D22" s="23"/>
    </row>
    <row r="23" spans="1:4" x14ac:dyDescent="0.2">
      <c r="A23" s="9">
        <v>1.3</v>
      </c>
      <c r="B23" s="13" t="s">
        <v>43</v>
      </c>
      <c r="C23" s="72">
        <v>0</v>
      </c>
      <c r="D23" s="23"/>
    </row>
    <row r="24" spans="1:4" x14ac:dyDescent="0.2">
      <c r="A24" s="9">
        <v>2</v>
      </c>
      <c r="B24" s="13" t="s">
        <v>44</v>
      </c>
      <c r="C24" s="72">
        <v>6138491.0899999999</v>
      </c>
    </row>
    <row r="25" spans="1:4" x14ac:dyDescent="0.2">
      <c r="A25" s="9">
        <v>2.1</v>
      </c>
      <c r="B25" s="13" t="s">
        <v>45</v>
      </c>
      <c r="C25" s="73">
        <v>1023081.85</v>
      </c>
    </row>
    <row r="26" spans="1:4" ht="24" x14ac:dyDescent="0.2">
      <c r="A26" s="9">
        <v>3</v>
      </c>
      <c r="B26" s="13" t="s">
        <v>46</v>
      </c>
      <c r="C26" s="74">
        <v>7928851.0224097176</v>
      </c>
      <c r="D26" s="75"/>
    </row>
    <row r="27" spans="1:4" ht="22.5" customHeight="1" x14ac:dyDescent="0.2">
      <c r="A27" s="3"/>
      <c r="C27" s="31"/>
    </row>
    <row r="28" spans="1:4" ht="25.5" customHeight="1" x14ac:dyDescent="0.2">
      <c r="A28" s="110" t="s">
        <v>47</v>
      </c>
      <c r="B28" s="110"/>
      <c r="C28" s="110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Сводка затрат 2026-2029</vt:lpstr>
      <vt:lpstr>ССР 2026</vt:lpstr>
      <vt:lpstr>СЗ 2026</vt:lpstr>
      <vt:lpstr>ССР 2027</vt:lpstr>
      <vt:lpstr>СЗ 2027</vt:lpstr>
      <vt:lpstr>ССР 2028</vt:lpstr>
      <vt:lpstr>СЗ 2028</vt:lpstr>
      <vt:lpstr>ССР 2029</vt:lpstr>
      <vt:lpstr>СЗ 2029</vt:lpstr>
      <vt:lpstr>'ССР 2026'!Заголовки_для_печати</vt:lpstr>
      <vt:lpstr>'ССР 2027'!Заголовки_для_печати</vt:lpstr>
      <vt:lpstr>'ССР 2028'!Заголовки_для_печати</vt:lpstr>
      <vt:lpstr>'ССР 2029'!Заголовки_для_печати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2025-09-17T02:01:16Z</dcterms:modified>
</cp:coreProperties>
</file>